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m.arangelova\Desktop\BFSD 2024\"/>
    </mc:Choice>
  </mc:AlternateContent>
  <bookViews>
    <workbookView xWindow="-120" yWindow="-120" windowWidth="20730" windowHeight="1116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H277" i="1" l="1"/>
  <c r="G277" i="1"/>
  <c r="F277" i="1"/>
  <c r="F99" i="1" l="1"/>
  <c r="D277" i="1" l="1"/>
  <c r="C277" i="1"/>
  <c r="H99" i="1"/>
  <c r="G99" i="1"/>
  <c r="E99" i="1"/>
  <c r="D99" i="1"/>
  <c r="H28" i="2" l="1"/>
  <c r="G28" i="2"/>
  <c r="E28" i="2"/>
  <c r="H26" i="2"/>
  <c r="G26" i="2"/>
  <c r="E26" i="2"/>
  <c r="H25" i="2"/>
  <c r="G25" i="2"/>
  <c r="E25" i="2"/>
  <c r="H24" i="2"/>
  <c r="G24" i="2"/>
  <c r="H23" i="2"/>
  <c r="G23" i="2"/>
  <c r="E23" i="2"/>
  <c r="H22" i="2"/>
  <c r="G22" i="2"/>
  <c r="E22" i="2"/>
  <c r="H20" i="2"/>
  <c r="G20" i="2"/>
  <c r="E20" i="2"/>
  <c r="H19" i="2"/>
  <c r="G19" i="2"/>
  <c r="E19" i="2"/>
  <c r="C28" i="2"/>
  <c r="C26" i="2"/>
  <c r="C25" i="2"/>
  <c r="C24" i="2"/>
  <c r="C23" i="2"/>
  <c r="C22" i="2"/>
  <c r="C21" i="2"/>
  <c r="C20" i="2"/>
  <c r="C19" i="2"/>
  <c r="H16" i="2"/>
  <c r="G16" i="2"/>
  <c r="E16" i="2"/>
  <c r="C16" i="2"/>
  <c r="H15" i="2"/>
  <c r="G15" i="2"/>
  <c r="E15" i="2"/>
  <c r="C15" i="2"/>
  <c r="E277" i="1" l="1"/>
  <c r="H276" i="1"/>
  <c r="G276" i="1"/>
  <c r="F276" i="1"/>
  <c r="E276" i="1"/>
  <c r="D276" i="1"/>
  <c r="H275" i="1"/>
  <c r="G275" i="1"/>
  <c r="F275" i="1"/>
  <c r="E275" i="1"/>
  <c r="D275" i="1"/>
  <c r="H274" i="1"/>
  <c r="G274" i="1"/>
  <c r="F274" i="1"/>
  <c r="E274" i="1"/>
  <c r="D274" i="1"/>
  <c r="H273" i="1"/>
  <c r="G273" i="1"/>
  <c r="F273" i="1"/>
  <c r="E273" i="1"/>
  <c r="D273" i="1"/>
  <c r="H272" i="1"/>
  <c r="G272" i="1"/>
  <c r="F272" i="1"/>
  <c r="E272" i="1"/>
  <c r="D272" i="1"/>
  <c r="H271" i="1"/>
  <c r="G271" i="1"/>
  <c r="F271" i="1"/>
  <c r="E271" i="1"/>
  <c r="D271" i="1"/>
  <c r="H270" i="1"/>
  <c r="G270" i="1"/>
  <c r="F270" i="1"/>
  <c r="E270" i="1"/>
  <c r="D270" i="1"/>
  <c r="H269" i="1"/>
  <c r="G269" i="1"/>
  <c r="F269" i="1"/>
  <c r="E269" i="1"/>
  <c r="D269" i="1"/>
  <c r="H268" i="1"/>
  <c r="G268" i="1"/>
  <c r="F268" i="1"/>
  <c r="E268" i="1"/>
  <c r="D268" i="1"/>
  <c r="H267" i="1"/>
  <c r="G267" i="1"/>
  <c r="F267" i="1"/>
  <c r="E267" i="1"/>
  <c r="D267" i="1"/>
  <c r="H266" i="1"/>
  <c r="G266" i="1"/>
  <c r="F266" i="1"/>
  <c r="E266" i="1"/>
  <c r="D266" i="1"/>
  <c r="H265" i="1"/>
  <c r="G265" i="1"/>
  <c r="F265" i="1"/>
  <c r="E265" i="1"/>
  <c r="D265" i="1"/>
  <c r="H264" i="1"/>
  <c r="G264" i="1"/>
  <c r="F264" i="1"/>
  <c r="E264" i="1"/>
  <c r="D264" i="1"/>
  <c r="H263" i="1"/>
  <c r="G263" i="1"/>
  <c r="F263" i="1"/>
  <c r="E263" i="1"/>
  <c r="D263" i="1"/>
  <c r="H262" i="1"/>
  <c r="G262" i="1"/>
  <c r="F262" i="1"/>
  <c r="E262" i="1"/>
  <c r="D262" i="1"/>
  <c r="H261" i="1"/>
  <c r="G261" i="1"/>
  <c r="F261" i="1"/>
  <c r="E261" i="1"/>
  <c r="D261" i="1"/>
  <c r="H260" i="1"/>
  <c r="G260" i="1"/>
  <c r="F260" i="1"/>
  <c r="E260" i="1"/>
  <c r="D260" i="1"/>
  <c r="H259" i="1"/>
  <c r="G259" i="1"/>
  <c r="F259" i="1"/>
  <c r="E259" i="1"/>
  <c r="D259" i="1"/>
  <c r="H258" i="1"/>
  <c r="G258" i="1"/>
  <c r="F258" i="1"/>
  <c r="E258" i="1"/>
  <c r="D258" i="1"/>
  <c r="H257" i="1"/>
  <c r="G257" i="1"/>
  <c r="D257" i="1"/>
  <c r="H256" i="1"/>
  <c r="G256" i="1"/>
  <c r="F256" i="1"/>
  <c r="E256" i="1"/>
  <c r="D256" i="1"/>
  <c r="H255" i="1"/>
  <c r="G255" i="1"/>
  <c r="F255" i="1"/>
  <c r="E255" i="1"/>
  <c r="D255" i="1"/>
  <c r="H254" i="1"/>
  <c r="G254" i="1"/>
  <c r="F254" i="1"/>
  <c r="E254" i="1"/>
  <c r="D254" i="1"/>
  <c r="H253" i="1"/>
  <c r="G253" i="1"/>
  <c r="F253" i="1"/>
  <c r="E253" i="1"/>
  <c r="D253" i="1"/>
  <c r="H252" i="1"/>
  <c r="G252" i="1"/>
  <c r="F252" i="1"/>
  <c r="E252" i="1"/>
  <c r="D252" i="1"/>
  <c r="H251" i="1"/>
  <c r="G251" i="1"/>
  <c r="F251" i="1"/>
  <c r="E251" i="1"/>
  <c r="D251" i="1"/>
  <c r="H250" i="1"/>
  <c r="G250" i="1"/>
  <c r="F250" i="1"/>
  <c r="F245" i="1" s="1"/>
  <c r="E250" i="1"/>
  <c r="D250" i="1"/>
  <c r="H249" i="1"/>
  <c r="G249" i="1"/>
  <c r="F249" i="1"/>
  <c r="E249" i="1"/>
  <c r="D249" i="1"/>
  <c r="H248" i="1"/>
  <c r="H245" i="1" s="1"/>
  <c r="G248" i="1"/>
  <c r="G245" i="1" s="1"/>
  <c r="F248" i="1"/>
  <c r="E248" i="1"/>
  <c r="D248" i="1"/>
  <c r="H247" i="1"/>
  <c r="G247" i="1"/>
  <c r="F247" i="1"/>
  <c r="E247" i="1"/>
  <c r="D247" i="1"/>
  <c r="D245" i="1" l="1"/>
  <c r="C245" i="1"/>
  <c r="C247" i="1"/>
  <c r="C274" i="1"/>
  <c r="C264" i="1"/>
  <c r="C273" i="1"/>
  <c r="C272" i="1"/>
  <c r="C271" i="1"/>
  <c r="C270" i="1"/>
  <c r="C269" i="1"/>
  <c r="C268" i="1"/>
  <c r="C267" i="1"/>
  <c r="C266" i="1"/>
  <c r="C265" i="1"/>
  <c r="C263" i="1"/>
  <c r="C262" i="1"/>
  <c r="C261" i="1"/>
  <c r="B260" i="1"/>
  <c r="B259" i="1"/>
  <c r="B258" i="1"/>
  <c r="C260" i="1"/>
  <c r="C259" i="1"/>
  <c r="C258" i="1"/>
  <c r="C257" i="1"/>
  <c r="C256" i="1"/>
  <c r="C255" i="1"/>
  <c r="C253" i="1" l="1"/>
  <c r="C254" i="1"/>
  <c r="H16" i="1" l="1"/>
  <c r="G16" i="1"/>
  <c r="F16" i="1"/>
  <c r="D16" i="1"/>
  <c r="C16" i="1"/>
  <c r="E21" i="1" l="1"/>
  <c r="E16" i="1" s="1"/>
  <c r="C248" i="1" l="1"/>
  <c r="C276" i="1"/>
  <c r="C275" i="1"/>
  <c r="B276" i="1"/>
  <c r="B275" i="1"/>
  <c r="C252" i="1"/>
  <c r="C251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57" i="1"/>
  <c r="B256" i="1"/>
  <c r="B255" i="1"/>
  <c r="B254" i="1"/>
  <c r="B253" i="1"/>
  <c r="C250" i="1"/>
  <c r="C249" i="1"/>
  <c r="B252" i="1"/>
  <c r="B251" i="1"/>
  <c r="B250" i="1"/>
  <c r="B249" i="1"/>
  <c r="H119" i="1" l="1"/>
  <c r="G119" i="1"/>
  <c r="F119" i="1"/>
  <c r="E119" i="1"/>
  <c r="D119" i="1"/>
  <c r="C119" i="1"/>
  <c r="C99" i="1"/>
  <c r="H80" i="1"/>
  <c r="H77" i="1" s="1"/>
  <c r="G80" i="1"/>
  <c r="G77" i="1" s="1"/>
  <c r="F80" i="1"/>
  <c r="E80" i="1"/>
  <c r="D80" i="1"/>
  <c r="D77" i="1" s="1"/>
  <c r="C80" i="1"/>
  <c r="C77" i="1" s="1"/>
  <c r="D59" i="1"/>
  <c r="H59" i="1"/>
  <c r="G59" i="1"/>
  <c r="F59" i="1"/>
  <c r="E59" i="1"/>
  <c r="C59" i="1"/>
  <c r="F77" i="1" l="1"/>
  <c r="F257" i="1"/>
  <c r="E77" i="1"/>
  <c r="E257" i="1"/>
  <c r="E245" i="1" s="1"/>
  <c r="F39" i="1"/>
  <c r="C39" i="1"/>
  <c r="G39" i="1"/>
  <c r="E39" i="1"/>
  <c r="H39" i="1"/>
  <c r="D39" i="1"/>
  <c r="H280" i="1"/>
  <c r="D280" i="1"/>
  <c r="C280" i="1"/>
  <c r="H243" i="1"/>
  <c r="D243" i="1"/>
  <c r="C243" i="1"/>
  <c r="H242" i="1"/>
  <c r="G242" i="1"/>
  <c r="D242" i="1"/>
  <c r="C242" i="1"/>
  <c r="H241" i="1"/>
  <c r="D241" i="1"/>
  <c r="C241" i="1"/>
  <c r="E280" i="1"/>
  <c r="H223" i="1"/>
  <c r="G223" i="1"/>
  <c r="F223" i="1"/>
  <c r="E223" i="1"/>
  <c r="D223" i="1"/>
  <c r="C223" i="1"/>
  <c r="G217" i="1"/>
  <c r="F217" i="1"/>
  <c r="E217" i="1"/>
  <c r="H217" i="1"/>
  <c r="D217" i="1"/>
  <c r="D228" i="1" s="1"/>
  <c r="D28" i="2" s="1"/>
  <c r="C217" i="1"/>
  <c r="H204" i="1"/>
  <c r="G204" i="1"/>
  <c r="F204" i="1"/>
  <c r="E204" i="1"/>
  <c r="D204" i="1"/>
  <c r="C204" i="1"/>
  <c r="H198" i="1"/>
  <c r="G198" i="1"/>
  <c r="F198" i="1"/>
  <c r="E198" i="1"/>
  <c r="E209" i="1" s="1"/>
  <c r="D198" i="1"/>
  <c r="C198" i="1"/>
  <c r="H184" i="1"/>
  <c r="G184" i="1"/>
  <c r="F184" i="1"/>
  <c r="E184" i="1"/>
  <c r="D184" i="1"/>
  <c r="C184" i="1"/>
  <c r="H178" i="1"/>
  <c r="G178" i="1"/>
  <c r="F178" i="1"/>
  <c r="E178" i="1"/>
  <c r="D178" i="1"/>
  <c r="C178" i="1"/>
  <c r="H156" i="1"/>
  <c r="G156" i="1"/>
  <c r="F156" i="1"/>
  <c r="E156" i="1"/>
  <c r="D156" i="1"/>
  <c r="C156" i="1"/>
  <c r="H150" i="1"/>
  <c r="G150" i="1"/>
  <c r="F150" i="1"/>
  <c r="E150" i="1"/>
  <c r="D150" i="1"/>
  <c r="C150" i="1"/>
  <c r="H138" i="1"/>
  <c r="G138" i="1"/>
  <c r="F138" i="1"/>
  <c r="E138" i="1"/>
  <c r="D138" i="1"/>
  <c r="C138" i="1"/>
  <c r="H132" i="1"/>
  <c r="G132" i="1"/>
  <c r="F132" i="1"/>
  <c r="E132" i="1"/>
  <c r="D132" i="1"/>
  <c r="C132" i="1"/>
  <c r="H113" i="1"/>
  <c r="G113" i="1"/>
  <c r="F113" i="1"/>
  <c r="E113" i="1"/>
  <c r="D113" i="1"/>
  <c r="C113" i="1"/>
  <c r="G93" i="1"/>
  <c r="F93" i="1"/>
  <c r="E93" i="1"/>
  <c r="H93" i="1"/>
  <c r="D93" i="1"/>
  <c r="D105" i="1" s="1"/>
  <c r="D21" i="2" s="1"/>
  <c r="C93" i="1"/>
  <c r="H71" i="1"/>
  <c r="G71" i="1"/>
  <c r="F71" i="1"/>
  <c r="E71" i="1"/>
  <c r="D71" i="1"/>
  <c r="D85" i="1" s="1"/>
  <c r="D20" i="2" s="1"/>
  <c r="C71" i="1"/>
  <c r="H53" i="1"/>
  <c r="G53" i="1"/>
  <c r="F53" i="1"/>
  <c r="F63" i="1" s="1"/>
  <c r="F19" i="2" s="1"/>
  <c r="E53" i="1"/>
  <c r="D53" i="1"/>
  <c r="C53" i="1"/>
  <c r="G243" i="1"/>
  <c r="F33" i="1"/>
  <c r="E243" i="1"/>
  <c r="G33" i="1"/>
  <c r="H33" i="1"/>
  <c r="D33" i="1"/>
  <c r="C33" i="1"/>
  <c r="G280" i="1"/>
  <c r="F280" i="1"/>
  <c r="F242" i="1"/>
  <c r="E242" i="1"/>
  <c r="G241" i="1"/>
  <c r="F241" i="1"/>
  <c r="E241" i="1"/>
  <c r="H10" i="1"/>
  <c r="G10" i="1"/>
  <c r="F10" i="1"/>
  <c r="D10" i="1"/>
  <c r="C10" i="1"/>
  <c r="C18" i="2"/>
  <c r="H170" i="1" l="1"/>
  <c r="H190" i="1"/>
  <c r="H209" i="1"/>
  <c r="H228" i="1"/>
  <c r="D124" i="1"/>
  <c r="D22" i="2" s="1"/>
  <c r="D142" i="1"/>
  <c r="D23" i="2" s="1"/>
  <c r="F170" i="1"/>
  <c r="F24" i="2" s="1"/>
  <c r="F190" i="1"/>
  <c r="F25" i="2" s="1"/>
  <c r="G142" i="1"/>
  <c r="G228" i="1"/>
  <c r="D209" i="1"/>
  <c r="D26" i="2" s="1"/>
  <c r="H142" i="1"/>
  <c r="E170" i="1"/>
  <c r="E24" i="2" s="1"/>
  <c r="H63" i="1"/>
  <c r="D25" i="1"/>
  <c r="D15" i="2" s="1"/>
  <c r="G85" i="1"/>
  <c r="G105" i="1"/>
  <c r="G21" i="2" s="1"/>
  <c r="G18" i="2" s="1"/>
  <c r="G209" i="1"/>
  <c r="H85" i="1"/>
  <c r="H124" i="1"/>
  <c r="C228" i="1"/>
  <c r="F25" i="1"/>
  <c r="F15" i="2" s="1"/>
  <c r="F14" i="2" s="1"/>
  <c r="E228" i="1"/>
  <c r="G170" i="1"/>
  <c r="F228" i="1"/>
  <c r="F28" i="2" s="1"/>
  <c r="C63" i="1"/>
  <c r="C142" i="1"/>
  <c r="H45" i="1"/>
  <c r="E105" i="1"/>
  <c r="E21" i="2" s="1"/>
  <c r="E18" i="2" s="1"/>
  <c r="E190" i="1"/>
  <c r="C209" i="1"/>
  <c r="F209" i="1"/>
  <c r="F26" i="2" s="1"/>
  <c r="C190" i="1"/>
  <c r="D190" i="1"/>
  <c r="D25" i="2" s="1"/>
  <c r="G190" i="1"/>
  <c r="C170" i="1"/>
  <c r="D170" i="1"/>
  <c r="D24" i="2" s="1"/>
  <c r="E142" i="1"/>
  <c r="F142" i="1"/>
  <c r="F23" i="2" s="1"/>
  <c r="G124" i="1"/>
  <c r="E124" i="1"/>
  <c r="C124" i="1"/>
  <c r="F124" i="1"/>
  <c r="F22" i="2" s="1"/>
  <c r="H105" i="1"/>
  <c r="H21" i="2" s="1"/>
  <c r="H18" i="2" s="1"/>
  <c r="C105" i="1"/>
  <c r="E85" i="1"/>
  <c r="F85" i="1"/>
  <c r="F20" i="2" s="1"/>
  <c r="C85" i="1"/>
  <c r="G63" i="1"/>
  <c r="D63" i="1"/>
  <c r="D19" i="2" s="1"/>
  <c r="E63" i="1"/>
  <c r="C45" i="1"/>
  <c r="D45" i="1"/>
  <c r="D16" i="2" s="1"/>
  <c r="D14" i="2" s="1"/>
  <c r="G239" i="1"/>
  <c r="C25" i="1"/>
  <c r="H239" i="1"/>
  <c r="C239" i="1"/>
  <c r="D239" i="1"/>
  <c r="G25" i="1"/>
  <c r="H25" i="1"/>
  <c r="F105" i="1"/>
  <c r="F21" i="2" s="1"/>
  <c r="F45" i="1"/>
  <c r="F16" i="2" s="1"/>
  <c r="E239" i="1"/>
  <c r="E10" i="1"/>
  <c r="E25" i="1" s="1"/>
  <c r="E33" i="1"/>
  <c r="E45" i="1" s="1"/>
  <c r="F243" i="1"/>
  <c r="F239" i="1" s="1"/>
  <c r="G45" i="1"/>
  <c r="E14" i="2"/>
  <c r="E29" i="2" s="1"/>
  <c r="G14" i="2"/>
  <c r="H14" i="2"/>
  <c r="C14" i="2"/>
  <c r="C29" i="2" s="1"/>
  <c r="F18" i="2" l="1"/>
  <c r="H29" i="2"/>
  <c r="D18" i="2"/>
  <c r="D29" i="2" s="1"/>
  <c r="C278" i="1"/>
  <c r="D278" i="1"/>
  <c r="H278" i="1"/>
  <c r="G278" i="1"/>
  <c r="F278" i="1"/>
  <c r="E278" i="1"/>
  <c r="F29" i="2"/>
  <c r="G29" i="2"/>
</calcChain>
</file>

<file path=xl/comments1.xml><?xml version="1.0" encoding="utf-8"?>
<comments xmlns="http://schemas.openxmlformats.org/spreadsheetml/2006/main">
  <authors>
    <author>Albena Laleva</author>
  </authors>
  <commentList>
    <comment ref="C251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51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1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251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51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<sst xmlns="http://schemas.openxmlformats.org/spreadsheetml/2006/main" count="414" uniqueCount="101">
  <si>
    <t>Отчет на ведомствените и администрираните разходи по бюджетни програми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</si>
  <si>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</si>
  <si>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</si>
  <si>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</si>
  <si>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</si>
  <si>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</si>
  <si>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</si>
  <si>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</si>
  <si>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</si>
  <si>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</si>
  <si>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</si>
  <si>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</si>
  <si>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</si>
  <si>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</si>
  <si>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</si>
  <si>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</si>
  <si>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</si>
  <si>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</si>
  <si>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</si>
  <si>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</si>
  <si>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</si>
  <si>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</si>
  <si>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</si>
  <si>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</si>
  <si>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</si>
  <si>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</si>
  <si>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</si>
  <si>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</si>
  <si>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</si>
  <si>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</si>
  <si>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</si>
  <si>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* Класификационен код съгласно Решение № 780 на Министерския съвет от 2023 г.</t>
  </si>
  <si>
    <t xml:space="preserve"> 1800.01.00</t>
  </si>
  <si>
    <t>Политика в областта на опазване на движимото и недвижимото културно наследство</t>
  </si>
  <si>
    <t xml:space="preserve"> 1800.01.01</t>
  </si>
  <si>
    <t>Бюджетна програма „Опазване на недвижимото културно наследство“</t>
  </si>
  <si>
    <t xml:space="preserve"> 1800.01.02</t>
  </si>
  <si>
    <t>Бюджетна програма „Опазване и представяне на движимото културно наследство и визуалните изкуства“</t>
  </si>
  <si>
    <t xml:space="preserve"> 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</si>
  <si>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</si>
  <si>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 xml:space="preserve"> 1800.02.01</t>
  </si>
  <si>
    <t>Бюджетна програма „Национален фонд „Култура“</t>
  </si>
  <si>
    <t xml:space="preserve"> 1800.02.02</t>
  </si>
  <si>
    <t>Бюджетна програма „Филмово изкуство“</t>
  </si>
  <si>
    <t xml:space="preserve"> 1800.02.03</t>
  </si>
  <si>
    <t>Бюджетна програма „Сценични изкуства“</t>
  </si>
  <si>
    <t xml:space="preserve"> 1800.02.04</t>
  </si>
  <si>
    <t>Бюджетна програма „Фестивали, конкурси, събития и чествания“</t>
  </si>
  <si>
    <t xml:space="preserve"> 1800.02.05</t>
  </si>
  <si>
    <t>Бюджетна програма „Авторско право и сродните му права“</t>
  </si>
  <si>
    <t xml:space="preserve"> 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</si>
  <si>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</si>
  <si>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 xml:space="preserve"> 1800.02.07</t>
  </si>
  <si>
    <t>Бюджетна програма „Популяризиране на българската култура в чужбина“</t>
  </si>
  <si>
    <t xml:space="preserve"> 1800.02.08</t>
  </si>
  <si>
    <t>Бюджетна програма „Обучение на кадри в областта на изкуството и културата“</t>
  </si>
  <si>
    <t xml:space="preserve"> 1800.03.00</t>
  </si>
  <si>
    <r>
      <t xml:space="preserve"> 1800.01.01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на недвижимото културно наследство“</t>
    </r>
  </si>
  <si>
    <t>на МИНИСТЕРСТВО НА КУЛТУРАТА</t>
  </si>
  <si>
    <r>
      <t xml:space="preserve"> 1800.01.02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и представяне на движимото културно наследство и визуалните изкуства“</t>
    </r>
  </si>
  <si>
    <r>
      <t xml:space="preserve"> 1800.02.01</t>
    </r>
    <r>
      <rPr>
        <b/>
        <sz val="10"/>
        <color theme="1"/>
        <rFont val="Times New Roman"/>
        <family val="1"/>
        <charset val="204"/>
      </rPr>
      <t xml:space="preserve"> - Бюджетна програма  „Национален фонд „Култура“</t>
    </r>
  </si>
  <si>
    <r>
      <t>1800.02.02</t>
    </r>
    <r>
      <rPr>
        <b/>
        <sz val="10"/>
        <color theme="1"/>
        <rFont val="Times New Roman"/>
        <family val="1"/>
        <charset val="204"/>
      </rPr>
      <t xml:space="preserve"> - Бюджетна програма  „Филмово изкуство“</t>
    </r>
  </si>
  <si>
    <r>
      <t xml:space="preserve">1800.02.03 </t>
    </r>
    <r>
      <rPr>
        <b/>
        <sz val="10"/>
        <color theme="1"/>
        <rFont val="Times New Roman"/>
        <family val="1"/>
        <charset val="204"/>
      </rPr>
      <t>- Бюджетна програма „Сценични изкуства“</t>
    </r>
  </si>
  <si>
    <r>
      <t>1800.02.04</t>
    </r>
    <r>
      <rPr>
        <b/>
        <sz val="10"/>
        <color theme="1"/>
        <rFont val="Times New Roman"/>
        <family val="1"/>
        <charset val="204"/>
      </rPr>
      <t xml:space="preserve"> - Бюджетна програма „Фестивали, конкурси, събития и чествания“</t>
    </r>
  </si>
  <si>
    <r>
      <t xml:space="preserve">1800.02.05 </t>
    </r>
    <r>
      <rPr>
        <b/>
        <sz val="10"/>
        <color theme="1"/>
        <rFont val="Times New Roman"/>
        <family val="1"/>
        <charset val="204"/>
      </rPr>
      <t>- Бюджетна програма „Авторско право и сродните му права“</t>
    </r>
  </si>
  <si>
    <r>
      <t>1800.02.06</t>
    </r>
    <r>
      <rPr>
        <b/>
        <sz val="10"/>
        <color theme="1"/>
        <rFont val="Times New Roman"/>
        <family val="1"/>
        <charset val="204"/>
      </rPr>
      <t xml:space="preserve"> - Бюджетна програма „Подпомагане развитието на българската култура и изкуства, на българския книжен сектор, библиотеки и читалища“</t>
    </r>
  </si>
  <si>
    <r>
      <t>1800.02.07</t>
    </r>
    <r>
      <rPr>
        <b/>
        <sz val="10"/>
        <color theme="1"/>
        <rFont val="Times New Roman"/>
        <family val="1"/>
        <charset val="204"/>
      </rPr>
      <t xml:space="preserve"> - Бюджетна програма „Популяризиране на българската култура в чужбина“</t>
    </r>
  </si>
  <si>
    <r>
      <t>1800.02.08</t>
    </r>
    <r>
      <rPr>
        <b/>
        <sz val="10"/>
        <color theme="1"/>
        <rFont val="Times New Roman"/>
        <family val="1"/>
        <charset val="204"/>
      </rPr>
      <t xml:space="preserve"> - Бюджетна програма „Обучение на кадри в областта на изкуството и културата“</t>
    </r>
  </si>
  <si>
    <t>Награди</t>
  </si>
  <si>
    <r>
      <t>1800.03.00</t>
    </r>
    <r>
      <rPr>
        <b/>
        <sz val="10"/>
        <color theme="1"/>
        <rFont val="Times New Roman"/>
        <family val="1"/>
        <charset val="204"/>
      </rPr>
      <t xml:space="preserve"> - Бюджетна програма „Администрация“</t>
    </r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</si>
  <si>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</si>
  <si>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 xml:space="preserve"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 </t>
  </si>
  <si>
    <t>Субсидии за творчески проекти за създаване и разпространение на български филми и копродукции с българско участие на основание ЗФИ, в т. ч.:</t>
  </si>
  <si>
    <t>Членски внос в областта на сценичните изкуства (Международната организация на куклените театри)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</si>
  <si>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</si>
  <si>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</si>
  <si>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Теренни археологически проучвания и теренна консервация на недвижими археологически културни ценности - Закон за културното наследство</t>
  </si>
  <si>
    <t xml:space="preserve">Консервационно-реставрационни работи за създаване и опазване на културните ценности - Закон за културното наследство  </t>
  </si>
  <si>
    <t xml:space="preserve">Членски внос и участие в нетърговски организации и дейности в областта на недвижимото културно наследство </t>
  </si>
  <si>
    <t>Субсидия за Националния дарителски фонд „13 века България“</t>
  </si>
  <si>
    <t xml:space="preserve">Разходи за членски внос и участие в нетърговски организации и дейности в областта на движимото културно наследство </t>
  </si>
  <si>
    <t xml:space="preserve">Субсидии за творчески проекти и други разходи в областта на движимото културно наследство и визуалните изкуства на основание ЗЗРК и ЗКН </t>
  </si>
  <si>
    <t>Членски внос в областта на филмовото изкуство (Европейски фонд „Евроимаж“ и Европейската аудиовизуална обсерватория)</t>
  </si>
  <si>
    <t>Субсидии за творчески проекти – за създаване и разпространение на български филми и копродукции с българско участие на основание ЗФИ (Схеми по чл. 26, ал. 1, т.1, т. 3, т.4 и т. 5)</t>
  </si>
  <si>
    <t>Субсидия за схема за държавна помощ за проекти за възстановяване на разходи за производство на филми на основание на ЗФИ (Схема по чл. 26, ал. 1, т. 2)</t>
  </si>
  <si>
    <t xml:space="preserve">Субсидия за схема за държавна помощ за проекти за създаване на сериали на основание на ЗФИ (Схема по чл. 26, ал. 1, т. 6) </t>
  </si>
  <si>
    <t xml:space="preserve">Разходи за членски внос в Световната организация за интелектуална собственост </t>
  </si>
  <si>
    <t>Членски внос във Фонда за опазване на нематериалното културно наследство на ЮНЕСКО</t>
  </si>
  <si>
    <t xml:space="preserve">Субсидии за творчески проекти и други разходи в областта на литературното наследство на основание ЗЗРК </t>
  </si>
  <si>
    <t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</si>
  <si>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 xml:space="preserve">Субсидия за Регионален център за опазване на нематериалното културно наследство в Югоизточна Европа </t>
  </si>
  <si>
    <t xml:space="preserve">Награди за особени заслуги към българската държава и нацията </t>
  </si>
  <si>
    <t>Програма „Българските библиотеки - съвременни центрове за четене и информираност“</t>
  </si>
  <si>
    <t xml:space="preserve">Разходи за 27 библиотеки на основание Закона за обществените библиотеки </t>
  </si>
  <si>
    <t>Субсидия за Съюза на народните читалища</t>
  </si>
  <si>
    <t xml:space="preserve">     Награда „Библиотечна образователна среда“</t>
  </si>
  <si>
    <t xml:space="preserve"> Разходи за членски внос в областта на международното културно сътрудничество</t>
  </si>
  <si>
    <t xml:space="preserve">Стипендии </t>
  </si>
  <si>
    <t>на МИНИСТЕРСТВО НА КУЛТУРАТА към 30.06.2024 г.</t>
  </si>
  <si>
    <t>към 30.06.2024 г.</t>
  </si>
  <si>
    <t>към 31.06.2024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</si>
</sst>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13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 inden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4" borderId="11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Fill="1"/>
    <xf numFmtId="164" fontId="8" fillId="0" borderId="11" xfId="0" applyNumberFormat="1" applyFont="1" applyFill="1" applyBorder="1" applyAlignment="1" applyProtection="1">
      <alignment horizontal="left" vertical="top" wrapText="1" indent="2"/>
    </xf>
    <xf numFmtId="164" fontId="8" fillId="0" borderId="11" xfId="0" quotePrefix="1" applyNumberFormat="1" applyFont="1" applyFill="1" applyBorder="1" applyAlignment="1" applyProtection="1">
      <alignment horizontal="left" vertical="top" wrapText="1" indent="2"/>
    </xf>
    <xf numFmtId="164" fontId="8" fillId="0" borderId="4" xfId="0" quotePrefix="1" applyNumberFormat="1" applyFont="1" applyFill="1" applyBorder="1" applyAlignment="1" applyProtection="1">
      <alignment horizontal="left" vertical="top" wrapText="1" indent="2"/>
    </xf>
    <xf numFmtId="164" fontId="8" fillId="0" borderId="12" xfId="0" quotePrefix="1" applyNumberFormat="1" applyFont="1" applyFill="1" applyBorder="1" applyAlignment="1" applyProtection="1">
      <alignment horizontal="left" vertical="top" wrapText="1" indent="2"/>
    </xf>
    <xf numFmtId="0" fontId="1" fillId="3" borderId="0" xfId="0" applyFont="1" applyFill="1"/>
    <xf numFmtId="3" fontId="8" fillId="0" borderId="11" xfId="0" applyNumberFormat="1" applyFont="1" applyFill="1" applyBorder="1" applyAlignment="1" applyProtection="1">
      <alignment horizontal="right" vertical="center" wrapText="1"/>
    </xf>
    <xf numFmtId="164" fontId="8" fillId="0" borderId="4" xfId="0" applyNumberFormat="1" applyFont="1" applyFill="1" applyBorder="1" applyAlignment="1" applyProtection="1">
      <alignment horizontal="left" vertical="top" wrapText="1" indent="2"/>
    </xf>
    <xf numFmtId="3" fontId="8" fillId="0" borderId="4" xfId="0" applyNumberFormat="1" applyFont="1" applyFill="1" applyBorder="1" applyAlignment="1" applyProtection="1">
      <alignment horizontal="right" vertical="center" wrapText="1"/>
    </xf>
    <xf numFmtId="3" fontId="8" fillId="0" borderId="6" xfId="0" applyNumberFormat="1" applyFont="1" applyFill="1" applyBorder="1" applyAlignment="1" applyProtection="1">
      <alignment horizontal="right" vertical="center" wrapText="1"/>
    </xf>
    <xf numFmtId="0" fontId="1" fillId="3" borderId="0" xfId="0" applyFont="1" applyFill="1" applyAlignment="1">
      <alignment vertical="center"/>
    </xf>
    <xf numFmtId="0" fontId="1" fillId="0" borderId="11" xfId="0" applyFont="1" applyBorder="1" applyAlignment="1">
      <alignment horizontal="left" vertical="center" wrapText="1" indent="2"/>
    </xf>
    <xf numFmtId="0" fontId="1" fillId="0" borderId="4" xfId="0" quotePrefix="1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left" vertical="center" wrapText="1" indent="2"/>
    </xf>
    <xf numFmtId="3" fontId="2" fillId="0" borderId="6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8" fillId="4" borderId="6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3"/>
  <sheetViews>
    <sheetView topLeftCell="A7" zoomScale="115" zoomScaleNormal="115" workbookViewId="0">
      <selection activeCell="C18" sqref="C18"/>
    </sheetView>
  </sheetViews>
  <sheetFormatPr defaultRowHeight="12.75" x14ac:dyDescent="0.2"/>
  <cols>
    <col min="1" max="1" width="15" customWidth="1"/>
    <col min="2" max="2" width="40" customWidth="1"/>
    <col min="3" max="3" width="12.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56" t="s">
        <v>14</v>
      </c>
      <c r="B3" s="56"/>
      <c r="C3" s="56"/>
      <c r="D3" s="56"/>
      <c r="E3" s="56"/>
      <c r="F3" s="56"/>
      <c r="G3" s="56"/>
      <c r="H3" s="56"/>
    </row>
    <row r="4" spans="1:8" ht="15.75" x14ac:dyDescent="0.2">
      <c r="A4" s="57" t="s">
        <v>98</v>
      </c>
      <c r="B4" s="57"/>
      <c r="C4" s="57"/>
      <c r="D4" s="57"/>
      <c r="E4" s="57"/>
      <c r="F4" s="57"/>
      <c r="G4" s="57"/>
      <c r="H4" s="57"/>
    </row>
    <row r="5" spans="1:8" x14ac:dyDescent="0.2">
      <c r="A5" s="58" t="s">
        <v>21</v>
      </c>
      <c r="B5" s="59"/>
      <c r="C5" s="59"/>
      <c r="D5" s="59"/>
      <c r="E5" s="59"/>
      <c r="F5" s="59"/>
      <c r="G5" s="59"/>
      <c r="H5" s="59"/>
    </row>
    <row r="6" spans="1:8" ht="15.75" x14ac:dyDescent="0.2">
      <c r="A6" s="8"/>
    </row>
    <row r="7" spans="1:8" ht="15.75" x14ac:dyDescent="0.2">
      <c r="A7" s="57" t="s">
        <v>23</v>
      </c>
      <c r="B7" s="57"/>
      <c r="C7" s="57"/>
      <c r="D7" s="57"/>
      <c r="E7" s="57"/>
      <c r="F7" s="57"/>
      <c r="G7" s="57"/>
      <c r="H7" s="57"/>
    </row>
    <row r="8" spans="1:8" ht="15.75" x14ac:dyDescent="0.2">
      <c r="A8" s="57" t="s">
        <v>99</v>
      </c>
      <c r="B8" s="57"/>
      <c r="C8" s="57"/>
      <c r="D8" s="57"/>
      <c r="E8" s="57"/>
      <c r="F8" s="57"/>
      <c r="G8" s="57"/>
      <c r="H8" s="57"/>
    </row>
    <row r="9" spans="1:8" x14ac:dyDescent="0.2">
      <c r="A9" s="59" t="s">
        <v>22</v>
      </c>
      <c r="B9" s="59"/>
      <c r="C9" s="59"/>
      <c r="D9" s="59"/>
      <c r="E9" s="59"/>
      <c r="F9" s="59"/>
      <c r="G9" s="59"/>
      <c r="H9" s="59"/>
    </row>
    <row r="10" spans="1:8" ht="13.5" thickBot="1" x14ac:dyDescent="0.25">
      <c r="A10" s="9" t="s">
        <v>2</v>
      </c>
      <c r="H10" s="18" t="s">
        <v>2</v>
      </c>
    </row>
    <row r="11" spans="1:8" ht="12.75" customHeight="1" x14ac:dyDescent="0.2">
      <c r="A11" s="53" t="s">
        <v>15</v>
      </c>
      <c r="B11" s="53" t="s">
        <v>24</v>
      </c>
      <c r="C11" s="53" t="s">
        <v>25</v>
      </c>
      <c r="D11" s="60" t="s">
        <v>26</v>
      </c>
      <c r="E11" s="10" t="s">
        <v>3</v>
      </c>
      <c r="F11" s="10" t="s">
        <v>3</v>
      </c>
      <c r="G11" s="10" t="s">
        <v>3</v>
      </c>
      <c r="H11" s="10" t="s">
        <v>3</v>
      </c>
    </row>
    <row r="12" spans="1:8" x14ac:dyDescent="0.2">
      <c r="A12" s="54"/>
      <c r="B12" s="54"/>
      <c r="C12" s="54"/>
      <c r="D12" s="61"/>
      <c r="E12" s="2" t="s">
        <v>4</v>
      </c>
      <c r="F12" s="2" t="s">
        <v>4</v>
      </c>
      <c r="G12" s="2" t="s">
        <v>4</v>
      </c>
      <c r="H12" s="2" t="s">
        <v>4</v>
      </c>
    </row>
    <row r="13" spans="1:8" ht="26.25" thickBot="1" x14ac:dyDescent="0.25">
      <c r="A13" s="55"/>
      <c r="B13" s="55"/>
      <c r="C13" s="55"/>
      <c r="D13" s="62"/>
      <c r="E13" s="17" t="s">
        <v>27</v>
      </c>
      <c r="F13" s="3" t="s">
        <v>28</v>
      </c>
      <c r="G13" s="3" t="s">
        <v>29</v>
      </c>
      <c r="H13" s="3" t="s">
        <v>30</v>
      </c>
    </row>
    <row r="14" spans="1:8" ht="39" thickBot="1" x14ac:dyDescent="0.25">
      <c r="A14" s="14" t="s">
        <v>32</v>
      </c>
      <c r="B14" s="11" t="s">
        <v>33</v>
      </c>
      <c r="C14" s="49">
        <f>+C15+C16</f>
        <v>27790200</v>
      </c>
      <c r="D14" s="49">
        <f t="shared" ref="D14:H14" si="0">+D15+D16</f>
        <v>34991000</v>
      </c>
      <c r="E14" s="49">
        <f t="shared" si="0"/>
        <v>6599250</v>
      </c>
      <c r="F14" s="49">
        <f t="shared" si="0"/>
        <v>14919224</v>
      </c>
      <c r="G14" s="49">
        <f t="shared" si="0"/>
        <v>0</v>
      </c>
      <c r="H14" s="49">
        <f t="shared" si="0"/>
        <v>0</v>
      </c>
    </row>
    <row r="15" spans="1:8" ht="26.25" thickBot="1" x14ac:dyDescent="0.25">
      <c r="A15" s="15" t="s">
        <v>34</v>
      </c>
      <c r="B15" s="12" t="s">
        <v>35</v>
      </c>
      <c r="C15" s="23">
        <f>Програми!C25</f>
        <v>5310700</v>
      </c>
      <c r="D15" s="23">
        <f>Програми!D25</f>
        <v>6497604</v>
      </c>
      <c r="E15" s="23">
        <f>Програми!E25</f>
        <v>1044008</v>
      </c>
      <c r="F15" s="23">
        <f>Програми!F25</f>
        <v>2491658</v>
      </c>
      <c r="G15" s="23">
        <f>Програми!G25</f>
        <v>0</v>
      </c>
      <c r="H15" s="23">
        <f>Програми!H25</f>
        <v>0</v>
      </c>
    </row>
    <row r="16" spans="1:8" ht="39" thickBot="1" x14ac:dyDescent="0.25">
      <c r="A16" s="15" t="s">
        <v>36</v>
      </c>
      <c r="B16" s="12" t="s">
        <v>37</v>
      </c>
      <c r="C16" s="23">
        <f>Програми!C45</f>
        <v>22479500</v>
      </c>
      <c r="D16" s="23">
        <f>Програми!D45</f>
        <v>28493396</v>
      </c>
      <c r="E16" s="23">
        <f>Програми!E45</f>
        <v>5555242</v>
      </c>
      <c r="F16" s="23">
        <f>Програми!F45</f>
        <v>12427566</v>
      </c>
      <c r="G16" s="23">
        <f>Програми!G45</f>
        <v>0</v>
      </c>
      <c r="H16" s="23">
        <f>Програми!H45</f>
        <v>0</v>
      </c>
    </row>
    <row r="17" spans="1:8" ht="13.5" thickBot="1" x14ac:dyDescent="0.25">
      <c r="A17" s="16"/>
      <c r="B17" s="13"/>
      <c r="C17" s="4"/>
      <c r="D17" s="4"/>
      <c r="E17" s="4"/>
      <c r="F17" s="4"/>
      <c r="G17" s="4"/>
      <c r="H17" s="4"/>
    </row>
    <row r="18" spans="1:8" ht="64.5" thickBot="1" x14ac:dyDescent="0.25">
      <c r="A18" s="14" t="s">
        <v>38</v>
      </c>
      <c r="B18" s="11" t="s">
        <v>39</v>
      </c>
      <c r="C18" s="49">
        <f>SUM(C19:C26)</f>
        <v>370687000</v>
      </c>
      <c r="D18" s="49">
        <f t="shared" ref="D18:H18" si="1">SUM(D19:D26)</f>
        <v>424982903</v>
      </c>
      <c r="E18" s="49">
        <f t="shared" si="1"/>
        <v>90955132</v>
      </c>
      <c r="F18" s="49">
        <f t="shared" si="1"/>
        <v>195963600</v>
      </c>
      <c r="G18" s="49">
        <f t="shared" si="1"/>
        <v>0</v>
      </c>
      <c r="H18" s="49">
        <f t="shared" si="1"/>
        <v>0</v>
      </c>
    </row>
    <row r="19" spans="1:8" ht="26.25" thickBot="1" x14ac:dyDescent="0.25">
      <c r="A19" s="15" t="s">
        <v>40</v>
      </c>
      <c r="B19" s="12" t="s">
        <v>41</v>
      </c>
      <c r="C19" s="23">
        <f>Програми!C63</f>
        <v>9260600</v>
      </c>
      <c r="D19" s="23">
        <f>Програми!D63</f>
        <v>9278484</v>
      </c>
      <c r="E19" s="23">
        <f>Програми!E63</f>
        <v>17067</v>
      </c>
      <c r="F19" s="23">
        <f>Програми!F63</f>
        <v>440085</v>
      </c>
      <c r="G19" s="23">
        <f>Програми!G63</f>
        <v>0</v>
      </c>
      <c r="H19" s="23">
        <f>Програми!H63</f>
        <v>0</v>
      </c>
    </row>
    <row r="20" spans="1:8" ht="26.25" thickBot="1" x14ac:dyDescent="0.25">
      <c r="A20" s="15" t="s">
        <v>42</v>
      </c>
      <c r="B20" s="12" t="s">
        <v>43</v>
      </c>
      <c r="C20" s="23">
        <f>Програми!C85</f>
        <v>55341500</v>
      </c>
      <c r="D20" s="23">
        <f>Програми!D85</f>
        <v>55387350</v>
      </c>
      <c r="E20" s="23">
        <f>Програми!E85</f>
        <v>6176571</v>
      </c>
      <c r="F20" s="23">
        <f>Програми!F85</f>
        <v>18541263</v>
      </c>
      <c r="G20" s="23">
        <f>Програми!G85</f>
        <v>0</v>
      </c>
      <c r="H20" s="23">
        <f>Програми!H85</f>
        <v>0</v>
      </c>
    </row>
    <row r="21" spans="1:8" ht="26.25" thickBot="1" x14ac:dyDescent="0.25">
      <c r="A21" s="15" t="s">
        <v>44</v>
      </c>
      <c r="B21" s="12" t="s">
        <v>45</v>
      </c>
      <c r="C21" s="23">
        <f>Програми!C105</f>
        <v>203881400</v>
      </c>
      <c r="D21" s="23">
        <f>Програми!D105</f>
        <v>240446562</v>
      </c>
      <c r="E21" s="23">
        <f>Програми!E105</f>
        <v>60791336</v>
      </c>
      <c r="F21" s="23">
        <f>Програми!F105</f>
        <v>127274553</v>
      </c>
      <c r="G21" s="23">
        <f>Програми!G105</f>
        <v>0</v>
      </c>
      <c r="H21" s="23">
        <f>Програми!H105</f>
        <v>0</v>
      </c>
    </row>
    <row r="22" spans="1:8" ht="26.25" thickBot="1" x14ac:dyDescent="0.25">
      <c r="A22" s="15" t="s">
        <v>46</v>
      </c>
      <c r="B22" s="12" t="s">
        <v>47</v>
      </c>
      <c r="C22" s="23">
        <f>Програми!C124</f>
        <v>6047700</v>
      </c>
      <c r="D22" s="23">
        <f>Програми!D124</f>
        <v>6647700</v>
      </c>
      <c r="E22" s="23">
        <f>Програми!E124</f>
        <v>2317921</v>
      </c>
      <c r="F22" s="23">
        <f>Програми!F124</f>
        <v>4149233</v>
      </c>
      <c r="G22" s="23">
        <f>Програми!G124</f>
        <v>0</v>
      </c>
      <c r="H22" s="23">
        <f>Програми!H124</f>
        <v>0</v>
      </c>
    </row>
    <row r="23" spans="1:8" ht="26.25" thickBot="1" x14ac:dyDescent="0.25">
      <c r="A23" s="15" t="s">
        <v>48</v>
      </c>
      <c r="B23" s="12" t="s">
        <v>49</v>
      </c>
      <c r="C23" s="23">
        <f>Програми!C142</f>
        <v>577800</v>
      </c>
      <c r="D23" s="23">
        <f>Програми!D142</f>
        <v>681840</v>
      </c>
      <c r="E23" s="23">
        <f>Програми!E142</f>
        <v>141531</v>
      </c>
      <c r="F23" s="23">
        <f>Програми!F142</f>
        <v>408943</v>
      </c>
      <c r="G23" s="23">
        <f>Програми!G142</f>
        <v>0</v>
      </c>
      <c r="H23" s="23">
        <f>Програми!H142</f>
        <v>0</v>
      </c>
    </row>
    <row r="24" spans="1:8" ht="51.75" thickBot="1" x14ac:dyDescent="0.25">
      <c r="A24" s="15" t="s">
        <v>50</v>
      </c>
      <c r="B24" s="12" t="s">
        <v>51</v>
      </c>
      <c r="C24" s="23">
        <f>Програми!C170</f>
        <v>12042000</v>
      </c>
      <c r="D24" s="23">
        <f>Програми!D170</f>
        <v>13917000</v>
      </c>
      <c r="E24" s="23">
        <f>Програми!E170</f>
        <v>2168867</v>
      </c>
      <c r="F24" s="23">
        <f>Програми!F170</f>
        <v>4611901</v>
      </c>
      <c r="G24" s="23">
        <f>Програми!G170</f>
        <v>0</v>
      </c>
      <c r="H24" s="23">
        <f>Програми!H170</f>
        <v>0</v>
      </c>
    </row>
    <row r="25" spans="1:8" ht="26.25" thickBot="1" x14ac:dyDescent="0.25">
      <c r="A25" s="15" t="s">
        <v>52</v>
      </c>
      <c r="B25" s="12" t="s">
        <v>53</v>
      </c>
      <c r="C25" s="23">
        <f>Програми!C190</f>
        <v>6344600</v>
      </c>
      <c r="D25" s="23">
        <f>Програми!D190</f>
        <v>10485900</v>
      </c>
      <c r="E25" s="23">
        <f>Програми!E190</f>
        <v>1204528</v>
      </c>
      <c r="F25" s="23">
        <f>Програми!F190</f>
        <v>2410235</v>
      </c>
      <c r="G25" s="23">
        <f>Програми!G190</f>
        <v>0</v>
      </c>
      <c r="H25" s="23">
        <f>Програми!H190</f>
        <v>0</v>
      </c>
    </row>
    <row r="26" spans="1:8" ht="39" thickBot="1" x14ac:dyDescent="0.25">
      <c r="A26" s="15" t="s">
        <v>54</v>
      </c>
      <c r="B26" s="12" t="s">
        <v>55</v>
      </c>
      <c r="C26" s="23">
        <f>Програми!C209</f>
        <v>77191400</v>
      </c>
      <c r="D26" s="23">
        <f>Програми!D209</f>
        <v>88138067</v>
      </c>
      <c r="E26" s="23">
        <f>Програми!E209</f>
        <v>18137311</v>
      </c>
      <c r="F26" s="23">
        <f>Програми!F209</f>
        <v>38127387</v>
      </c>
      <c r="G26" s="23">
        <f>Програми!G209</f>
        <v>0</v>
      </c>
      <c r="H26" s="23">
        <f>Програми!H209</f>
        <v>0</v>
      </c>
    </row>
    <row r="27" spans="1:8" ht="13.5" thickBot="1" x14ac:dyDescent="0.25">
      <c r="A27" s="16"/>
      <c r="B27" s="13"/>
      <c r="C27" s="4"/>
      <c r="D27" s="4"/>
      <c r="E27" s="4"/>
      <c r="F27" s="4"/>
      <c r="G27" s="4"/>
      <c r="H27" s="4"/>
    </row>
    <row r="28" spans="1:8" ht="13.5" thickBot="1" x14ac:dyDescent="0.25">
      <c r="A28" s="14" t="s">
        <v>56</v>
      </c>
      <c r="B28" s="11" t="s">
        <v>16</v>
      </c>
      <c r="C28" s="23">
        <f>Програми!C228</f>
        <v>4873300</v>
      </c>
      <c r="D28" s="23">
        <f>Програми!D228</f>
        <v>7529035</v>
      </c>
      <c r="E28" s="23">
        <f>Програми!E228</f>
        <v>2085762</v>
      </c>
      <c r="F28" s="23">
        <f>Програми!F228</f>
        <v>4287100</v>
      </c>
      <c r="G28" s="23">
        <f>Програми!G228</f>
        <v>0</v>
      </c>
      <c r="H28" s="23">
        <f>Програми!H228</f>
        <v>0</v>
      </c>
    </row>
    <row r="29" spans="1:8" ht="13.5" thickBot="1" x14ac:dyDescent="0.25">
      <c r="A29" s="14"/>
      <c r="B29" s="11" t="s">
        <v>17</v>
      </c>
      <c r="C29" s="49">
        <f>+C28+C18+C14</f>
        <v>403350500</v>
      </c>
      <c r="D29" s="49">
        <f t="shared" ref="D29:H29" si="2">+D28+D18+D14</f>
        <v>467502938</v>
      </c>
      <c r="E29" s="49">
        <f t="shared" si="2"/>
        <v>99640144</v>
      </c>
      <c r="F29" s="49">
        <f t="shared" si="2"/>
        <v>215169924</v>
      </c>
      <c r="G29" s="49">
        <f t="shared" si="2"/>
        <v>0</v>
      </c>
      <c r="H29" s="49">
        <f t="shared" si="2"/>
        <v>0</v>
      </c>
    </row>
    <row r="30" spans="1:8" ht="15.75" x14ac:dyDescent="0.2">
      <c r="A30" s="1"/>
    </row>
    <row r="31" spans="1:8" ht="12.75" customHeight="1" x14ac:dyDescent="0.2">
      <c r="A31" s="52" t="s">
        <v>31</v>
      </c>
      <c r="B31" s="52"/>
      <c r="C31" s="52"/>
      <c r="D31" s="52"/>
      <c r="E31" s="52"/>
      <c r="F31" s="52"/>
      <c r="G31" s="52"/>
      <c r="H31" s="52"/>
    </row>
    <row r="32" spans="1:8" s="19" customFormat="1" ht="24.75" customHeight="1" x14ac:dyDescent="0.2">
      <c r="A32" s="20"/>
      <c r="B32" s="20"/>
      <c r="C32" s="20"/>
      <c r="D32" s="20"/>
      <c r="E32" s="20"/>
      <c r="F32" s="20"/>
      <c r="G32" s="20"/>
      <c r="H32" s="20"/>
    </row>
    <row r="33" spans="1:8" ht="24" customHeight="1" x14ac:dyDescent="0.2">
      <c r="A33" s="20"/>
      <c r="B33" s="20"/>
      <c r="C33" s="20"/>
      <c r="D33" s="20"/>
      <c r="E33" s="20"/>
      <c r="F33" s="20"/>
      <c r="G33" s="20"/>
      <c r="H33" s="20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H280"/>
  <sheetViews>
    <sheetView tabSelected="1" zoomScale="115" zoomScaleNormal="115" workbookViewId="0">
      <selection activeCell="B6" sqref="B6:H6"/>
    </sheetView>
  </sheetViews>
  <sheetFormatPr defaultRowHeight="12.75" x14ac:dyDescent="0.2"/>
  <cols>
    <col min="1" max="1" width="2.1640625" style="34" customWidth="1"/>
    <col min="2" max="2" width="51.6640625" style="34" customWidth="1"/>
    <col min="3" max="3" width="15.1640625" style="34" customWidth="1"/>
    <col min="4" max="4" width="13.33203125" style="34" customWidth="1"/>
    <col min="5" max="5" width="16.6640625" style="34" customWidth="1"/>
    <col min="6" max="6" width="15.33203125" style="34" customWidth="1"/>
    <col min="7" max="7" width="16.33203125" style="34" customWidth="1"/>
    <col min="8" max="8" width="17" style="34" customWidth="1"/>
    <col min="9" max="16384" width="9.33203125" style="34"/>
  </cols>
  <sheetData>
    <row r="3" spans="2:8" x14ac:dyDescent="0.2">
      <c r="B3" s="63" t="s">
        <v>0</v>
      </c>
      <c r="C3" s="63"/>
      <c r="D3" s="63"/>
      <c r="E3" s="63"/>
      <c r="F3" s="63"/>
      <c r="G3" s="63"/>
      <c r="H3" s="63"/>
    </row>
    <row r="4" spans="2:8" x14ac:dyDescent="0.2">
      <c r="B4" s="64" t="s">
        <v>100</v>
      </c>
      <c r="C4" s="64"/>
      <c r="D4" s="64"/>
      <c r="E4" s="64"/>
      <c r="F4" s="64"/>
      <c r="G4" s="64"/>
      <c r="H4" s="64"/>
    </row>
    <row r="5" spans="2:8" ht="13.5" thickBot="1" x14ac:dyDescent="0.25">
      <c r="B5" s="63" t="s">
        <v>58</v>
      </c>
      <c r="C5" s="63"/>
      <c r="D5" s="63"/>
      <c r="E5" s="63"/>
      <c r="F5" s="63"/>
      <c r="G5" s="63"/>
      <c r="H5" s="63"/>
    </row>
    <row r="6" spans="2:8" ht="13.5" customHeight="1" thickBot="1" x14ac:dyDescent="0.25">
      <c r="B6" s="65" t="s">
        <v>57</v>
      </c>
      <c r="C6" s="66"/>
      <c r="D6" s="66"/>
      <c r="E6" s="66"/>
      <c r="F6" s="66"/>
      <c r="G6" s="66"/>
      <c r="H6" s="67"/>
    </row>
    <row r="7" spans="2:8" ht="12.75" customHeight="1" x14ac:dyDescent="0.2">
      <c r="B7" s="32" t="s">
        <v>1</v>
      </c>
      <c r="C7" s="53" t="s">
        <v>25</v>
      </c>
      <c r="D7" s="60" t="s">
        <v>26</v>
      </c>
      <c r="E7" s="10" t="s">
        <v>3</v>
      </c>
      <c r="F7" s="10" t="s">
        <v>3</v>
      </c>
      <c r="G7" s="10" t="s">
        <v>3</v>
      </c>
      <c r="H7" s="10" t="s">
        <v>3</v>
      </c>
    </row>
    <row r="8" spans="2:8" x14ac:dyDescent="0.2">
      <c r="B8" s="32" t="s">
        <v>2</v>
      </c>
      <c r="C8" s="54"/>
      <c r="D8" s="61"/>
      <c r="E8" s="2" t="s">
        <v>4</v>
      </c>
      <c r="F8" s="2" t="s">
        <v>4</v>
      </c>
      <c r="G8" s="2" t="s">
        <v>4</v>
      </c>
      <c r="H8" s="2" t="s">
        <v>4</v>
      </c>
    </row>
    <row r="9" spans="2:8" ht="41.25" customHeight="1" thickBot="1" x14ac:dyDescent="0.25">
      <c r="B9" s="5"/>
      <c r="C9" s="55"/>
      <c r="D9" s="62"/>
      <c r="E9" s="17" t="s">
        <v>27</v>
      </c>
      <c r="F9" s="3" t="s">
        <v>28</v>
      </c>
      <c r="G9" s="3" t="s">
        <v>29</v>
      </c>
      <c r="H9" s="3" t="s">
        <v>30</v>
      </c>
    </row>
    <row r="10" spans="2:8" ht="13.5" thickBot="1" x14ac:dyDescent="0.25">
      <c r="B10" s="21" t="s">
        <v>5</v>
      </c>
      <c r="C10" s="22">
        <f>+C12+C13+C14</f>
        <v>5078000</v>
      </c>
      <c r="D10" s="22">
        <f t="shared" ref="D10:G10" si="0">+D12+D13+D14</f>
        <v>6075480</v>
      </c>
      <c r="E10" s="22">
        <f>+E12+E13+E14</f>
        <v>890799</v>
      </c>
      <c r="F10" s="22">
        <f t="shared" si="0"/>
        <v>2220464</v>
      </c>
      <c r="G10" s="22">
        <f t="shared" si="0"/>
        <v>0</v>
      </c>
      <c r="H10" s="22">
        <f>+H12+H13+H14</f>
        <v>0</v>
      </c>
    </row>
    <row r="11" spans="2:8" ht="13.5" thickBot="1" x14ac:dyDescent="0.25">
      <c r="B11" s="5" t="s">
        <v>6</v>
      </c>
      <c r="C11" s="4"/>
      <c r="D11" s="4"/>
      <c r="E11" s="23"/>
      <c r="F11" s="4"/>
      <c r="G11" s="4"/>
      <c r="H11" s="4"/>
    </row>
    <row r="12" spans="2:8" ht="13.5" thickBot="1" x14ac:dyDescent="0.25">
      <c r="B12" s="6" t="s">
        <v>7</v>
      </c>
      <c r="C12" s="23">
        <v>3579700</v>
      </c>
      <c r="D12" s="23">
        <v>4558380</v>
      </c>
      <c r="E12" s="23">
        <v>738643</v>
      </c>
      <c r="F12" s="23">
        <v>1811855</v>
      </c>
      <c r="G12" s="23"/>
      <c r="H12" s="23"/>
    </row>
    <row r="13" spans="2:8" ht="13.5" thickBot="1" x14ac:dyDescent="0.25">
      <c r="B13" s="6" t="s">
        <v>8</v>
      </c>
      <c r="C13" s="23">
        <v>1498300</v>
      </c>
      <c r="D13" s="23">
        <v>1494300</v>
      </c>
      <c r="E13" s="23">
        <v>152156</v>
      </c>
      <c r="F13" s="23">
        <v>408609</v>
      </c>
      <c r="G13" s="23"/>
      <c r="H13" s="23"/>
    </row>
    <row r="14" spans="2:8" ht="13.5" thickBot="1" x14ac:dyDescent="0.25">
      <c r="B14" s="6" t="s">
        <v>9</v>
      </c>
      <c r="C14" s="23"/>
      <c r="D14" s="23">
        <v>22800</v>
      </c>
      <c r="E14" s="23"/>
      <c r="F14" s="23"/>
      <c r="G14" s="23"/>
      <c r="H14" s="23"/>
    </row>
    <row r="15" spans="2:8" ht="13.5" thickBot="1" x14ac:dyDescent="0.25">
      <c r="B15" s="5"/>
      <c r="C15" s="4"/>
      <c r="D15" s="4"/>
      <c r="E15" s="23"/>
      <c r="F15" s="23"/>
      <c r="G15" s="23"/>
      <c r="H15" s="23"/>
    </row>
    <row r="16" spans="2:8" s="35" customFormat="1" ht="26.25" thickBot="1" x14ac:dyDescent="0.25">
      <c r="B16" s="21" t="s">
        <v>10</v>
      </c>
      <c r="C16" s="22">
        <f>+SUM(C17:C24)</f>
        <v>232700</v>
      </c>
      <c r="D16" s="22">
        <f t="shared" ref="D16:H16" si="1">+SUM(D17:D24)</f>
        <v>422124</v>
      </c>
      <c r="E16" s="22">
        <f t="shared" si="1"/>
        <v>153209</v>
      </c>
      <c r="F16" s="22">
        <f t="shared" si="1"/>
        <v>271194</v>
      </c>
      <c r="G16" s="22">
        <f t="shared" si="1"/>
        <v>0</v>
      </c>
      <c r="H16" s="22">
        <f t="shared" si="1"/>
        <v>0</v>
      </c>
    </row>
    <row r="17" spans="2:8" ht="13.5" thickBot="1" x14ac:dyDescent="0.25">
      <c r="B17" s="5" t="s">
        <v>18</v>
      </c>
      <c r="C17" s="23"/>
      <c r="D17" s="23"/>
      <c r="E17" s="23"/>
      <c r="F17" s="23"/>
      <c r="G17" s="23"/>
      <c r="H17" s="23"/>
    </row>
    <row r="18" spans="2:8" ht="13.5" thickBot="1" x14ac:dyDescent="0.25">
      <c r="B18" s="5" t="s">
        <v>7</v>
      </c>
      <c r="C18" s="23"/>
      <c r="D18" s="23"/>
      <c r="E18" s="23"/>
      <c r="F18" s="23"/>
      <c r="G18" s="23"/>
      <c r="H18" s="23"/>
    </row>
    <row r="19" spans="2:8" ht="13.5" thickBot="1" x14ac:dyDescent="0.25">
      <c r="B19" s="24" t="s">
        <v>8</v>
      </c>
      <c r="C19" s="23"/>
      <c r="D19" s="23"/>
      <c r="E19" s="23"/>
      <c r="F19" s="29">
        <v>29946</v>
      </c>
      <c r="G19" s="23"/>
      <c r="H19" s="23"/>
    </row>
    <row r="20" spans="2:8" ht="51.75" thickBot="1" x14ac:dyDescent="0.25">
      <c r="B20" s="36" t="s">
        <v>76</v>
      </c>
      <c r="C20" s="23"/>
      <c r="D20" s="23">
        <v>8127</v>
      </c>
      <c r="E20" s="23"/>
      <c r="F20" s="50"/>
      <c r="G20" s="23"/>
      <c r="H20" s="23"/>
    </row>
    <row r="21" spans="2:8" ht="39" thickBot="1" x14ac:dyDescent="0.25">
      <c r="B21" s="37" t="s">
        <v>77</v>
      </c>
      <c r="C21" s="23"/>
      <c r="D21" s="23">
        <v>177297</v>
      </c>
      <c r="E21" s="23">
        <f>12432+42977</f>
        <v>55409</v>
      </c>
      <c r="F21" s="23">
        <v>62917</v>
      </c>
      <c r="G21" s="23"/>
      <c r="H21" s="23"/>
    </row>
    <row r="22" spans="2:8" ht="39" thickBot="1" x14ac:dyDescent="0.25">
      <c r="B22" s="36" t="s">
        <v>78</v>
      </c>
      <c r="C22" s="23">
        <v>6700</v>
      </c>
      <c r="D22" s="23">
        <v>10700</v>
      </c>
      <c r="E22" s="23"/>
      <c r="F22" s="23">
        <v>10531</v>
      </c>
      <c r="G22" s="23"/>
      <c r="H22" s="23"/>
    </row>
    <row r="23" spans="2:8" ht="26.25" thickBot="1" x14ac:dyDescent="0.25">
      <c r="B23" s="37" t="s">
        <v>79</v>
      </c>
      <c r="C23" s="23">
        <v>226000</v>
      </c>
      <c r="D23" s="23">
        <v>226000</v>
      </c>
      <c r="E23" s="23">
        <v>75000</v>
      </c>
      <c r="F23" s="23">
        <v>145000</v>
      </c>
      <c r="G23" s="23"/>
      <c r="H23" s="23"/>
    </row>
    <row r="24" spans="2:8" ht="13.5" thickBot="1" x14ac:dyDescent="0.25">
      <c r="B24" s="38" t="s">
        <v>9</v>
      </c>
      <c r="C24" s="23"/>
      <c r="D24" s="23"/>
      <c r="E24" s="23">
        <v>22800</v>
      </c>
      <c r="F24" s="23">
        <v>22800</v>
      </c>
      <c r="G24" s="23"/>
      <c r="H24" s="23"/>
    </row>
    <row r="25" spans="2:8" ht="12.75" customHeight="1" thickBot="1" x14ac:dyDescent="0.25">
      <c r="B25" s="21" t="s">
        <v>12</v>
      </c>
      <c r="C25" s="22">
        <f t="shared" ref="C25:H25" si="2">+C16+C10</f>
        <v>5310700</v>
      </c>
      <c r="D25" s="22">
        <f t="shared" si="2"/>
        <v>6497604</v>
      </c>
      <c r="E25" s="22">
        <f t="shared" si="2"/>
        <v>1044008</v>
      </c>
      <c r="F25" s="22">
        <f t="shared" si="2"/>
        <v>2491658</v>
      </c>
      <c r="G25" s="22">
        <f t="shared" si="2"/>
        <v>0</v>
      </c>
      <c r="H25" s="22">
        <f t="shared" si="2"/>
        <v>0</v>
      </c>
    </row>
    <row r="26" spans="2:8" ht="13.5" thickBot="1" x14ac:dyDescent="0.25">
      <c r="B26" s="5"/>
      <c r="C26" s="23"/>
      <c r="D26" s="23"/>
      <c r="E26" s="23"/>
      <c r="F26" s="23"/>
      <c r="G26" s="23"/>
      <c r="H26" s="23"/>
    </row>
    <row r="27" spans="2:8" ht="39.75" customHeight="1" thickBot="1" x14ac:dyDescent="0.25">
      <c r="B27" s="5" t="s">
        <v>13</v>
      </c>
      <c r="C27" s="25">
        <v>94</v>
      </c>
      <c r="D27" s="25">
        <v>94</v>
      </c>
      <c r="E27" s="25">
        <v>83</v>
      </c>
      <c r="F27" s="25">
        <v>81</v>
      </c>
      <c r="G27" s="25"/>
      <c r="H27" s="25"/>
    </row>
    <row r="28" spans="2:8" ht="13.5" thickBot="1" x14ac:dyDescent="0.25">
      <c r="B28" s="26"/>
      <c r="C28" s="27"/>
      <c r="D28" s="27"/>
      <c r="E28" s="27"/>
      <c r="F28" s="27"/>
      <c r="G28" s="27"/>
      <c r="H28" s="27"/>
    </row>
    <row r="29" spans="2:8" ht="13.5" thickBot="1" x14ac:dyDescent="0.25">
      <c r="B29" s="65" t="s">
        <v>59</v>
      </c>
      <c r="C29" s="66"/>
      <c r="D29" s="66"/>
      <c r="E29" s="66"/>
      <c r="F29" s="66"/>
      <c r="G29" s="66"/>
      <c r="H29" s="67"/>
    </row>
    <row r="30" spans="2:8" ht="12.75" customHeight="1" x14ac:dyDescent="0.2">
      <c r="B30" s="32" t="s">
        <v>1</v>
      </c>
      <c r="C30" s="53" t="s">
        <v>25</v>
      </c>
      <c r="D30" s="60" t="s">
        <v>26</v>
      </c>
      <c r="E30" s="10" t="s">
        <v>3</v>
      </c>
      <c r="F30" s="10" t="s">
        <v>3</v>
      </c>
      <c r="G30" s="10" t="s">
        <v>3</v>
      </c>
      <c r="H30" s="10" t="s">
        <v>3</v>
      </c>
    </row>
    <row r="31" spans="2:8" x14ac:dyDescent="0.2">
      <c r="B31" s="32" t="s">
        <v>2</v>
      </c>
      <c r="C31" s="54"/>
      <c r="D31" s="61"/>
      <c r="E31" s="2" t="s">
        <v>4</v>
      </c>
      <c r="F31" s="2" t="s">
        <v>4</v>
      </c>
      <c r="G31" s="2" t="s">
        <v>4</v>
      </c>
      <c r="H31" s="2" t="s">
        <v>4</v>
      </c>
    </row>
    <row r="32" spans="2:8" ht="26.25" thickBot="1" x14ac:dyDescent="0.25">
      <c r="B32" s="5"/>
      <c r="C32" s="55"/>
      <c r="D32" s="62"/>
      <c r="E32" s="17" t="s">
        <v>27</v>
      </c>
      <c r="F32" s="3" t="s">
        <v>28</v>
      </c>
      <c r="G32" s="3" t="s">
        <v>29</v>
      </c>
      <c r="H32" s="3" t="s">
        <v>30</v>
      </c>
    </row>
    <row r="33" spans="2:8" ht="13.5" thickBot="1" x14ac:dyDescent="0.25">
      <c r="B33" s="21" t="s">
        <v>5</v>
      </c>
      <c r="C33" s="22">
        <f>+C35+C36+C37</f>
        <v>20934700</v>
      </c>
      <c r="D33" s="22">
        <f t="shared" ref="D33:G33" si="3">+D35+D36+D37</f>
        <v>25248596</v>
      </c>
      <c r="E33" s="22">
        <f>+E35+E36+E37</f>
        <v>5554175</v>
      </c>
      <c r="F33" s="22">
        <f t="shared" si="3"/>
        <v>12426499</v>
      </c>
      <c r="G33" s="22">
        <f t="shared" si="3"/>
        <v>0</v>
      </c>
      <c r="H33" s="22">
        <f>+H35+H36+H37</f>
        <v>0</v>
      </c>
    </row>
    <row r="34" spans="2:8" ht="26.25" customHeight="1" thickBot="1" x14ac:dyDescent="0.25">
      <c r="B34" s="5" t="s">
        <v>6</v>
      </c>
      <c r="C34" s="23"/>
      <c r="D34" s="23"/>
      <c r="E34" s="23"/>
      <c r="F34" s="23"/>
      <c r="G34" s="23"/>
      <c r="H34" s="23"/>
    </row>
    <row r="35" spans="2:8" ht="13.5" thickBot="1" x14ac:dyDescent="0.25">
      <c r="B35" s="6" t="s">
        <v>7</v>
      </c>
      <c r="C35" s="23">
        <v>12642400</v>
      </c>
      <c r="D35" s="23">
        <v>15018296</v>
      </c>
      <c r="E35" s="23">
        <v>3589699</v>
      </c>
      <c r="F35" s="23">
        <v>8228502</v>
      </c>
      <c r="G35" s="23"/>
      <c r="H35" s="23"/>
    </row>
    <row r="36" spans="2:8" ht="13.5" thickBot="1" x14ac:dyDescent="0.25">
      <c r="B36" s="6" t="s">
        <v>8</v>
      </c>
      <c r="C36" s="23">
        <v>8292300</v>
      </c>
      <c r="D36" s="23">
        <v>9483418</v>
      </c>
      <c r="E36" s="23">
        <v>1823751</v>
      </c>
      <c r="F36" s="23">
        <v>3601591</v>
      </c>
      <c r="G36" s="23"/>
      <c r="H36" s="23"/>
    </row>
    <row r="37" spans="2:8" ht="13.5" thickBot="1" x14ac:dyDescent="0.25">
      <c r="B37" s="6" t="s">
        <v>9</v>
      </c>
      <c r="C37" s="23"/>
      <c r="D37" s="23">
        <v>746882</v>
      </c>
      <c r="E37" s="23">
        <v>140725</v>
      </c>
      <c r="F37" s="23">
        <v>596406</v>
      </c>
      <c r="G37" s="23"/>
      <c r="H37" s="23"/>
    </row>
    <row r="38" spans="2:8" ht="13.5" thickBot="1" x14ac:dyDescent="0.25">
      <c r="B38" s="5"/>
      <c r="C38" s="23"/>
      <c r="D38" s="23"/>
      <c r="E38" s="23"/>
      <c r="F38" s="23"/>
      <c r="G38" s="23"/>
      <c r="H38" s="23"/>
    </row>
    <row r="39" spans="2:8" ht="26.25" thickBot="1" x14ac:dyDescent="0.25">
      <c r="B39" s="21" t="s">
        <v>10</v>
      </c>
      <c r="C39" s="22">
        <f>C41+C42+SUM(C43+C44)</f>
        <v>1544800</v>
      </c>
      <c r="D39" s="22">
        <f t="shared" ref="D39:H39" si="4">D41+D42+SUM(D43+D44)</f>
        <v>3244800</v>
      </c>
      <c r="E39" s="22">
        <f t="shared" si="4"/>
        <v>1067</v>
      </c>
      <c r="F39" s="22">
        <f t="shared" si="4"/>
        <v>1067</v>
      </c>
      <c r="G39" s="22">
        <f t="shared" si="4"/>
        <v>0</v>
      </c>
      <c r="H39" s="22">
        <f t="shared" si="4"/>
        <v>0</v>
      </c>
    </row>
    <row r="40" spans="2:8" ht="13.5" thickBot="1" x14ac:dyDescent="0.25">
      <c r="B40" s="5" t="s">
        <v>18</v>
      </c>
      <c r="C40" s="23"/>
      <c r="D40" s="23"/>
      <c r="E40" s="23"/>
      <c r="F40" s="23"/>
      <c r="G40" s="23"/>
      <c r="H40" s="23"/>
    </row>
    <row r="41" spans="2:8" ht="13.5" thickBot="1" x14ac:dyDescent="0.25">
      <c r="B41" s="5" t="s">
        <v>7</v>
      </c>
      <c r="C41" s="23"/>
      <c r="D41" s="23"/>
      <c r="E41" s="23"/>
      <c r="F41" s="23"/>
      <c r="G41" s="23"/>
      <c r="H41" s="23"/>
    </row>
    <row r="42" spans="2:8" ht="13.5" thickBot="1" x14ac:dyDescent="0.25">
      <c r="B42" s="24" t="s">
        <v>8</v>
      </c>
      <c r="C42" s="23"/>
      <c r="D42" s="23"/>
      <c r="E42" s="23"/>
      <c r="F42" s="23"/>
      <c r="G42" s="23"/>
      <c r="H42" s="23"/>
    </row>
    <row r="43" spans="2:8" ht="39" thickBot="1" x14ac:dyDescent="0.25">
      <c r="B43" s="36" t="s">
        <v>80</v>
      </c>
      <c r="C43" s="23">
        <v>4800</v>
      </c>
      <c r="D43" s="23">
        <v>4800</v>
      </c>
      <c r="E43" s="23"/>
      <c r="F43" s="23"/>
      <c r="G43" s="23"/>
      <c r="H43" s="23"/>
    </row>
    <row r="44" spans="2:8" ht="39" thickBot="1" x14ac:dyDescent="0.25">
      <c r="B44" s="37" t="s">
        <v>81</v>
      </c>
      <c r="C44" s="23">
        <v>1540000</v>
      </c>
      <c r="D44" s="23">
        <v>3240000</v>
      </c>
      <c r="E44" s="23">
        <v>1067</v>
      </c>
      <c r="F44" s="23">
        <v>1067</v>
      </c>
      <c r="G44" s="23"/>
      <c r="H44" s="23"/>
    </row>
    <row r="45" spans="2:8" ht="13.5" thickBot="1" x14ac:dyDescent="0.25">
      <c r="B45" s="21" t="s">
        <v>12</v>
      </c>
      <c r="C45" s="22">
        <f t="shared" ref="C45:H45" si="5">+C39+C33</f>
        <v>22479500</v>
      </c>
      <c r="D45" s="22">
        <f t="shared" si="5"/>
        <v>28493396</v>
      </c>
      <c r="E45" s="22">
        <f t="shared" si="5"/>
        <v>5555242</v>
      </c>
      <c r="F45" s="22">
        <f t="shared" si="5"/>
        <v>12427566</v>
      </c>
      <c r="G45" s="22">
        <f t="shared" si="5"/>
        <v>0</v>
      </c>
      <c r="H45" s="22">
        <f t="shared" si="5"/>
        <v>0</v>
      </c>
    </row>
    <row r="46" spans="2:8" ht="13.5" thickBot="1" x14ac:dyDescent="0.25">
      <c r="B46" s="5"/>
      <c r="C46" s="23"/>
      <c r="D46" s="23"/>
      <c r="E46" s="23"/>
      <c r="F46" s="23"/>
      <c r="G46" s="23"/>
      <c r="H46" s="23"/>
    </row>
    <row r="47" spans="2:8" ht="13.5" thickBot="1" x14ac:dyDescent="0.25">
      <c r="B47" s="5" t="s">
        <v>13</v>
      </c>
      <c r="C47" s="25">
        <v>14</v>
      </c>
      <c r="D47" s="25">
        <v>14</v>
      </c>
      <c r="E47" s="25">
        <v>14</v>
      </c>
      <c r="F47" s="25">
        <v>13</v>
      </c>
      <c r="G47" s="25"/>
      <c r="H47" s="25"/>
    </row>
    <row r="48" spans="2:8" ht="13.5" thickBot="1" x14ac:dyDescent="0.25">
      <c r="B48" s="26"/>
      <c r="C48" s="28"/>
      <c r="D48" s="28"/>
      <c r="E48" s="28"/>
      <c r="F48" s="28"/>
      <c r="G48" s="28"/>
      <c r="H48" s="28"/>
    </row>
    <row r="49" spans="2:8" ht="13.5" thickBot="1" x14ac:dyDescent="0.25">
      <c r="B49" s="65" t="s">
        <v>60</v>
      </c>
      <c r="C49" s="66"/>
      <c r="D49" s="66"/>
      <c r="E49" s="66"/>
      <c r="F49" s="66"/>
      <c r="G49" s="66"/>
      <c r="H49" s="67"/>
    </row>
    <row r="50" spans="2:8" ht="12.75" customHeight="1" x14ac:dyDescent="0.2">
      <c r="B50" s="32" t="s">
        <v>1</v>
      </c>
      <c r="C50" s="53" t="s">
        <v>25</v>
      </c>
      <c r="D50" s="60" t="s">
        <v>26</v>
      </c>
      <c r="E50" s="10" t="s">
        <v>3</v>
      </c>
      <c r="F50" s="10" t="s">
        <v>3</v>
      </c>
      <c r="G50" s="10" t="s">
        <v>3</v>
      </c>
      <c r="H50" s="10" t="s">
        <v>3</v>
      </c>
    </row>
    <row r="51" spans="2:8" x14ac:dyDescent="0.2">
      <c r="B51" s="32" t="s">
        <v>2</v>
      </c>
      <c r="C51" s="54"/>
      <c r="D51" s="61"/>
      <c r="E51" s="2" t="s">
        <v>4</v>
      </c>
      <c r="F51" s="2" t="s">
        <v>4</v>
      </c>
      <c r="G51" s="2" t="s">
        <v>4</v>
      </c>
      <c r="H51" s="2" t="s">
        <v>4</v>
      </c>
    </row>
    <row r="52" spans="2:8" ht="26.25" thickBot="1" x14ac:dyDescent="0.25">
      <c r="B52" s="5"/>
      <c r="C52" s="55"/>
      <c r="D52" s="62"/>
      <c r="E52" s="17" t="s">
        <v>27</v>
      </c>
      <c r="F52" s="3" t="s">
        <v>28</v>
      </c>
      <c r="G52" s="3" t="s">
        <v>29</v>
      </c>
      <c r="H52" s="3" t="s">
        <v>30</v>
      </c>
    </row>
    <row r="53" spans="2:8" ht="13.5" thickBot="1" x14ac:dyDescent="0.25">
      <c r="B53" s="21" t="s">
        <v>5</v>
      </c>
      <c r="C53" s="22">
        <f>+C55+C56+C57</f>
        <v>660600</v>
      </c>
      <c r="D53" s="22">
        <f t="shared" ref="D53:H53" si="6">+D55+D56+D57</f>
        <v>660600</v>
      </c>
      <c r="E53" s="22">
        <f>+E55+E56+E57</f>
        <v>111511</v>
      </c>
      <c r="F53" s="22">
        <f t="shared" si="6"/>
        <v>272340</v>
      </c>
      <c r="G53" s="22">
        <f t="shared" si="6"/>
        <v>0</v>
      </c>
      <c r="H53" s="22">
        <f t="shared" si="6"/>
        <v>0</v>
      </c>
    </row>
    <row r="54" spans="2:8" ht="13.5" thickBot="1" x14ac:dyDescent="0.25">
      <c r="B54" s="5" t="s">
        <v>6</v>
      </c>
      <c r="C54" s="23"/>
      <c r="D54" s="23"/>
      <c r="E54" s="23"/>
      <c r="F54" s="23"/>
      <c r="G54" s="23"/>
      <c r="H54" s="23"/>
    </row>
    <row r="55" spans="2:8" ht="13.5" thickBot="1" x14ac:dyDescent="0.25">
      <c r="B55" s="6" t="s">
        <v>7</v>
      </c>
      <c r="C55" s="23">
        <v>520800</v>
      </c>
      <c r="D55" s="23">
        <v>520800</v>
      </c>
      <c r="E55" s="23">
        <v>97905</v>
      </c>
      <c r="F55" s="23">
        <v>227023</v>
      </c>
      <c r="G55" s="23"/>
      <c r="H55" s="23"/>
    </row>
    <row r="56" spans="2:8" ht="13.5" thickBot="1" x14ac:dyDescent="0.25">
      <c r="B56" s="6" t="s">
        <v>8</v>
      </c>
      <c r="C56" s="23">
        <v>139800</v>
      </c>
      <c r="D56" s="23">
        <v>139800</v>
      </c>
      <c r="E56" s="23">
        <v>13606</v>
      </c>
      <c r="F56" s="23">
        <v>45317</v>
      </c>
      <c r="G56" s="23"/>
      <c r="H56" s="23"/>
    </row>
    <row r="57" spans="2:8" ht="13.5" thickBot="1" x14ac:dyDescent="0.25">
      <c r="B57" s="6" t="s">
        <v>9</v>
      </c>
      <c r="C57" s="23"/>
      <c r="D57" s="23"/>
      <c r="E57" s="23"/>
      <c r="F57" s="23"/>
      <c r="G57" s="23"/>
      <c r="H57" s="23"/>
    </row>
    <row r="58" spans="2:8" ht="13.5" thickBot="1" x14ac:dyDescent="0.25">
      <c r="B58" s="5"/>
      <c r="C58" s="23"/>
      <c r="D58" s="23"/>
      <c r="E58" s="23"/>
      <c r="F58" s="23"/>
      <c r="G58" s="23"/>
      <c r="H58" s="23"/>
    </row>
    <row r="59" spans="2:8" ht="26.25" thickBot="1" x14ac:dyDescent="0.25">
      <c r="B59" s="21" t="s">
        <v>10</v>
      </c>
      <c r="C59" s="22">
        <f>C60+C61</f>
        <v>8600000</v>
      </c>
      <c r="D59" s="22">
        <f t="shared" ref="D59:H59" si="7">D60+D61</f>
        <v>8617884</v>
      </c>
      <c r="E59" s="22">
        <f t="shared" si="7"/>
        <v>-94444</v>
      </c>
      <c r="F59" s="22">
        <f t="shared" si="7"/>
        <v>167745</v>
      </c>
      <c r="G59" s="22">
        <f t="shared" si="7"/>
        <v>0</v>
      </c>
      <c r="H59" s="22">
        <f t="shared" si="7"/>
        <v>0</v>
      </c>
    </row>
    <row r="60" spans="2:8" ht="13.5" thickBot="1" x14ac:dyDescent="0.25">
      <c r="B60" s="5" t="s">
        <v>18</v>
      </c>
      <c r="C60" s="23"/>
      <c r="D60" s="23"/>
      <c r="E60" s="23"/>
      <c r="F60" s="23"/>
      <c r="G60" s="23"/>
      <c r="H60" s="23"/>
    </row>
    <row r="61" spans="2:8" ht="64.5" thickBot="1" x14ac:dyDescent="0.25">
      <c r="B61" s="47" t="s">
        <v>71</v>
      </c>
      <c r="C61" s="23">
        <v>8600000</v>
      </c>
      <c r="D61" s="23">
        <v>8617884</v>
      </c>
      <c r="E61" s="23">
        <v>-94444</v>
      </c>
      <c r="F61" s="23">
        <v>167745</v>
      </c>
      <c r="G61" s="23"/>
      <c r="H61" s="23"/>
    </row>
    <row r="62" spans="2:8" ht="13.5" thickBot="1" x14ac:dyDescent="0.25">
      <c r="B62" s="39"/>
      <c r="C62" s="23"/>
      <c r="D62" s="23"/>
      <c r="E62" s="23"/>
      <c r="F62" s="23"/>
      <c r="G62" s="23"/>
      <c r="H62" s="23"/>
    </row>
    <row r="63" spans="2:8" ht="13.5" thickBot="1" x14ac:dyDescent="0.25">
      <c r="B63" s="33" t="s">
        <v>12</v>
      </c>
      <c r="C63" s="22">
        <f t="shared" ref="C63:H63" si="8">+C59+C53</f>
        <v>9260600</v>
      </c>
      <c r="D63" s="22">
        <f t="shared" si="8"/>
        <v>9278484</v>
      </c>
      <c r="E63" s="22">
        <f t="shared" si="8"/>
        <v>17067</v>
      </c>
      <c r="F63" s="22">
        <f t="shared" si="8"/>
        <v>440085</v>
      </c>
      <c r="G63" s="22">
        <f t="shared" si="8"/>
        <v>0</v>
      </c>
      <c r="H63" s="22">
        <f t="shared" si="8"/>
        <v>0</v>
      </c>
    </row>
    <row r="64" spans="2:8" ht="13.5" thickBot="1" x14ac:dyDescent="0.25">
      <c r="B64" s="5"/>
      <c r="C64" s="23"/>
      <c r="D64" s="23"/>
      <c r="E64" s="23"/>
      <c r="F64" s="23"/>
      <c r="G64" s="23"/>
      <c r="H64" s="23"/>
    </row>
    <row r="65" spans="2:8" ht="13.5" thickBot="1" x14ac:dyDescent="0.25">
      <c r="B65" s="5" t="s">
        <v>13</v>
      </c>
      <c r="C65" s="25">
        <v>11</v>
      </c>
      <c r="D65" s="25">
        <v>11</v>
      </c>
      <c r="E65" s="25">
        <v>11</v>
      </c>
      <c r="F65" s="25">
        <v>11</v>
      </c>
      <c r="G65" s="25"/>
      <c r="H65" s="25"/>
    </row>
    <row r="66" spans="2:8" ht="13.5" thickBot="1" x14ac:dyDescent="0.25">
      <c r="B66" s="26"/>
      <c r="C66" s="28"/>
      <c r="D66" s="28"/>
      <c r="E66" s="28"/>
      <c r="F66" s="28"/>
      <c r="G66" s="28"/>
      <c r="H66" s="28"/>
    </row>
    <row r="67" spans="2:8" ht="13.5" thickBot="1" x14ac:dyDescent="0.25">
      <c r="B67" s="65" t="s">
        <v>61</v>
      </c>
      <c r="C67" s="66"/>
      <c r="D67" s="66"/>
      <c r="E67" s="66"/>
      <c r="F67" s="66"/>
      <c r="G67" s="66"/>
      <c r="H67" s="67"/>
    </row>
    <row r="68" spans="2:8" ht="12.75" customHeight="1" x14ac:dyDescent="0.2">
      <c r="B68" s="32" t="s">
        <v>1</v>
      </c>
      <c r="C68" s="53" t="s">
        <v>25</v>
      </c>
      <c r="D68" s="60" t="s">
        <v>26</v>
      </c>
      <c r="E68" s="10" t="s">
        <v>3</v>
      </c>
      <c r="F68" s="10" t="s">
        <v>3</v>
      </c>
      <c r="G68" s="10" t="s">
        <v>3</v>
      </c>
      <c r="H68" s="10" t="s">
        <v>3</v>
      </c>
    </row>
    <row r="69" spans="2:8" x14ac:dyDescent="0.2">
      <c r="B69" s="32" t="s">
        <v>2</v>
      </c>
      <c r="C69" s="54"/>
      <c r="D69" s="61"/>
      <c r="E69" s="2" t="s">
        <v>4</v>
      </c>
      <c r="F69" s="2" t="s">
        <v>4</v>
      </c>
      <c r="G69" s="2" t="s">
        <v>4</v>
      </c>
      <c r="H69" s="2" t="s">
        <v>4</v>
      </c>
    </row>
    <row r="70" spans="2:8" ht="26.25" thickBot="1" x14ac:dyDescent="0.25">
      <c r="B70" s="5"/>
      <c r="C70" s="55"/>
      <c r="D70" s="62"/>
      <c r="E70" s="17" t="s">
        <v>27</v>
      </c>
      <c r="F70" s="3" t="s">
        <v>28</v>
      </c>
      <c r="G70" s="3" t="s">
        <v>29</v>
      </c>
      <c r="H70" s="3" t="s">
        <v>30</v>
      </c>
    </row>
    <row r="71" spans="2:8" ht="13.5" thickBot="1" x14ac:dyDescent="0.25">
      <c r="B71" s="21" t="s">
        <v>5</v>
      </c>
      <c r="C71" s="22">
        <f>+C73+C74+C75</f>
        <v>1721700</v>
      </c>
      <c r="D71" s="22">
        <f t="shared" ref="D71:H71" si="9">+D73+D74+D75</f>
        <v>1767550</v>
      </c>
      <c r="E71" s="22">
        <f>+E73+E74+E75</f>
        <v>454618</v>
      </c>
      <c r="F71" s="22">
        <f t="shared" si="9"/>
        <v>854518</v>
      </c>
      <c r="G71" s="22">
        <f t="shared" si="9"/>
        <v>0</v>
      </c>
      <c r="H71" s="22">
        <f t="shared" si="9"/>
        <v>0</v>
      </c>
    </row>
    <row r="72" spans="2:8" ht="13.5" thickBot="1" x14ac:dyDescent="0.25">
      <c r="B72" s="5" t="s">
        <v>6</v>
      </c>
      <c r="C72" s="23"/>
      <c r="D72" s="23"/>
      <c r="E72" s="23"/>
      <c r="F72" s="23"/>
      <c r="G72" s="23"/>
      <c r="H72" s="23"/>
    </row>
    <row r="73" spans="2:8" ht="13.5" thickBot="1" x14ac:dyDescent="0.25">
      <c r="B73" s="6" t="s">
        <v>7</v>
      </c>
      <c r="C73" s="23">
        <v>997400</v>
      </c>
      <c r="D73" s="23">
        <v>1040800</v>
      </c>
      <c r="E73" s="23">
        <v>210663</v>
      </c>
      <c r="F73" s="23">
        <v>470344</v>
      </c>
      <c r="G73" s="23"/>
      <c r="H73" s="23"/>
    </row>
    <row r="74" spans="2:8" ht="13.5" thickBot="1" x14ac:dyDescent="0.25">
      <c r="B74" s="6" t="s">
        <v>8</v>
      </c>
      <c r="C74" s="23">
        <v>724300</v>
      </c>
      <c r="D74" s="23">
        <v>726750</v>
      </c>
      <c r="E74" s="23">
        <v>243955</v>
      </c>
      <c r="F74" s="23">
        <v>384174</v>
      </c>
      <c r="G74" s="23"/>
      <c r="H74" s="23"/>
    </row>
    <row r="75" spans="2:8" ht="13.5" thickBot="1" x14ac:dyDescent="0.25">
      <c r="B75" s="6" t="s">
        <v>9</v>
      </c>
      <c r="C75" s="23"/>
      <c r="D75" s="23"/>
      <c r="E75" s="23"/>
      <c r="F75" s="23"/>
      <c r="G75" s="23"/>
      <c r="H75" s="23"/>
    </row>
    <row r="76" spans="2:8" ht="13.5" thickBot="1" x14ac:dyDescent="0.25">
      <c r="B76" s="5"/>
      <c r="C76" s="23"/>
      <c r="D76" s="23"/>
      <c r="E76" s="23"/>
      <c r="F76" s="23"/>
      <c r="G76" s="23"/>
      <c r="H76" s="23"/>
    </row>
    <row r="77" spans="2:8" ht="26.25" thickBot="1" x14ac:dyDescent="0.25">
      <c r="B77" s="21" t="s">
        <v>10</v>
      </c>
      <c r="C77" s="22">
        <f>C79+C80</f>
        <v>53619800</v>
      </c>
      <c r="D77" s="22">
        <f t="shared" ref="D77:H77" si="10">D79+D80</f>
        <v>53619800</v>
      </c>
      <c r="E77" s="22">
        <f t="shared" si="10"/>
        <v>5721953</v>
      </c>
      <c r="F77" s="22">
        <f t="shared" si="10"/>
        <v>17686745</v>
      </c>
      <c r="G77" s="22">
        <f t="shared" si="10"/>
        <v>0</v>
      </c>
      <c r="H77" s="22">
        <f t="shared" si="10"/>
        <v>0</v>
      </c>
    </row>
    <row r="78" spans="2:8" ht="13.5" thickBot="1" x14ac:dyDescent="0.25">
      <c r="B78" s="5" t="s">
        <v>18</v>
      </c>
      <c r="C78" s="23"/>
      <c r="D78" s="23"/>
      <c r="E78" s="23"/>
      <c r="F78" s="23"/>
      <c r="G78" s="23"/>
      <c r="H78" s="23"/>
    </row>
    <row r="79" spans="2:8" ht="39" thickBot="1" x14ac:dyDescent="0.25">
      <c r="B79" s="37" t="s">
        <v>82</v>
      </c>
      <c r="C79" s="23">
        <v>297800</v>
      </c>
      <c r="D79" s="23">
        <v>297800</v>
      </c>
      <c r="E79" s="23">
        <v>237105</v>
      </c>
      <c r="F79" s="29">
        <v>441640</v>
      </c>
      <c r="G79" s="23"/>
      <c r="H79" s="23"/>
    </row>
    <row r="80" spans="2:8" ht="51.75" thickBot="1" x14ac:dyDescent="0.25">
      <c r="B80" s="37" t="s">
        <v>72</v>
      </c>
      <c r="C80" s="23">
        <f>SUM(C81:C83)</f>
        <v>53322000</v>
      </c>
      <c r="D80" s="23">
        <f>SUM(D81:D83)</f>
        <v>53322000</v>
      </c>
      <c r="E80" s="23">
        <f t="shared" ref="E80:H80" si="11">SUM(E81:E83)</f>
        <v>5484848</v>
      </c>
      <c r="F80" s="29">
        <f t="shared" si="11"/>
        <v>17245105</v>
      </c>
      <c r="G80" s="23">
        <f t="shared" si="11"/>
        <v>0</v>
      </c>
      <c r="H80" s="23">
        <f t="shared" si="11"/>
        <v>0</v>
      </c>
    </row>
    <row r="81" spans="2:8" ht="51.75" thickBot="1" x14ac:dyDescent="0.25">
      <c r="B81" s="37" t="s">
        <v>83</v>
      </c>
      <c r="C81" s="23">
        <v>30781000</v>
      </c>
      <c r="D81" s="23">
        <v>30781000</v>
      </c>
      <c r="E81" s="23">
        <v>3823804</v>
      </c>
      <c r="F81" s="29">
        <v>10160844</v>
      </c>
      <c r="G81" s="23"/>
      <c r="H81" s="23"/>
    </row>
    <row r="82" spans="2:8" ht="51.75" thickBot="1" x14ac:dyDescent="0.25">
      <c r="B82" s="37" t="s">
        <v>84</v>
      </c>
      <c r="C82" s="23">
        <v>20095300</v>
      </c>
      <c r="D82" s="23">
        <v>20095300</v>
      </c>
      <c r="E82" s="23">
        <v>1501044</v>
      </c>
      <c r="F82" s="23">
        <v>6924261</v>
      </c>
      <c r="G82" s="23"/>
      <c r="H82" s="23"/>
    </row>
    <row r="83" spans="2:8" ht="39" thickBot="1" x14ac:dyDescent="0.25">
      <c r="B83" s="37" t="s">
        <v>85</v>
      </c>
      <c r="C83" s="23">
        <v>2445700</v>
      </c>
      <c r="D83" s="23">
        <v>2445700</v>
      </c>
      <c r="E83" s="23">
        <v>160000</v>
      </c>
      <c r="F83" s="23">
        <v>160000</v>
      </c>
      <c r="G83" s="23"/>
      <c r="H83" s="23"/>
    </row>
    <row r="84" spans="2:8" ht="13.5" thickBot="1" x14ac:dyDescent="0.25">
      <c r="B84" s="5"/>
      <c r="C84" s="23"/>
      <c r="D84" s="23"/>
      <c r="E84" s="23"/>
      <c r="F84" s="23"/>
      <c r="G84" s="23"/>
      <c r="H84" s="23"/>
    </row>
    <row r="85" spans="2:8" ht="13.5" thickBot="1" x14ac:dyDescent="0.25">
      <c r="B85" s="21" t="s">
        <v>12</v>
      </c>
      <c r="C85" s="22">
        <f>+C77+C71</f>
        <v>55341500</v>
      </c>
      <c r="D85" s="22">
        <f t="shared" ref="D85:H85" si="12">+D77+D71</f>
        <v>55387350</v>
      </c>
      <c r="E85" s="22">
        <f>+E77+E71</f>
        <v>6176571</v>
      </c>
      <c r="F85" s="22">
        <f t="shared" si="12"/>
        <v>18541263</v>
      </c>
      <c r="G85" s="22">
        <f t="shared" si="12"/>
        <v>0</v>
      </c>
      <c r="H85" s="22">
        <f t="shared" si="12"/>
        <v>0</v>
      </c>
    </row>
    <row r="86" spans="2:8" ht="13.5" thickBot="1" x14ac:dyDescent="0.25">
      <c r="B86" s="5"/>
      <c r="C86" s="23"/>
      <c r="D86" s="23"/>
      <c r="E86" s="23"/>
      <c r="F86" s="23"/>
      <c r="G86" s="23"/>
      <c r="H86" s="23"/>
    </row>
    <row r="87" spans="2:8" ht="13.5" thickBot="1" x14ac:dyDescent="0.25">
      <c r="B87" s="5" t="s">
        <v>13</v>
      </c>
      <c r="C87" s="25">
        <v>13</v>
      </c>
      <c r="D87" s="25">
        <v>13</v>
      </c>
      <c r="E87" s="25">
        <v>13</v>
      </c>
      <c r="F87" s="25">
        <v>13</v>
      </c>
      <c r="G87" s="25"/>
      <c r="H87" s="25"/>
    </row>
    <row r="88" spans="2:8" ht="13.5" thickBot="1" x14ac:dyDescent="0.25">
      <c r="B88" s="26"/>
      <c r="C88" s="28"/>
      <c r="D88" s="28"/>
      <c r="E88" s="28"/>
      <c r="F88" s="28"/>
      <c r="G88" s="28"/>
      <c r="H88" s="28"/>
    </row>
    <row r="89" spans="2:8" ht="13.5" thickBot="1" x14ac:dyDescent="0.25">
      <c r="B89" s="65" t="s">
        <v>62</v>
      </c>
      <c r="C89" s="66"/>
      <c r="D89" s="66"/>
      <c r="E89" s="66"/>
      <c r="F89" s="66"/>
      <c r="G89" s="66"/>
      <c r="H89" s="67"/>
    </row>
    <row r="90" spans="2:8" ht="12.75" customHeight="1" x14ac:dyDescent="0.2">
      <c r="B90" s="32" t="s">
        <v>1</v>
      </c>
      <c r="C90" s="53" t="s">
        <v>25</v>
      </c>
      <c r="D90" s="60" t="s">
        <v>26</v>
      </c>
      <c r="E90" s="10" t="s">
        <v>3</v>
      </c>
      <c r="F90" s="10" t="s">
        <v>3</v>
      </c>
      <c r="G90" s="10" t="s">
        <v>3</v>
      </c>
      <c r="H90" s="10" t="s">
        <v>3</v>
      </c>
    </row>
    <row r="91" spans="2:8" x14ac:dyDescent="0.2">
      <c r="B91" s="32" t="s">
        <v>2</v>
      </c>
      <c r="C91" s="54"/>
      <c r="D91" s="61"/>
      <c r="E91" s="2" t="s">
        <v>4</v>
      </c>
      <c r="F91" s="2" t="s">
        <v>4</v>
      </c>
      <c r="G91" s="2" t="s">
        <v>4</v>
      </c>
      <c r="H91" s="2" t="s">
        <v>4</v>
      </c>
    </row>
    <row r="92" spans="2:8" ht="26.25" thickBot="1" x14ac:dyDescent="0.25">
      <c r="B92" s="5"/>
      <c r="C92" s="55"/>
      <c r="D92" s="62"/>
      <c r="E92" s="17" t="s">
        <v>27</v>
      </c>
      <c r="F92" s="3" t="s">
        <v>28</v>
      </c>
      <c r="G92" s="3" t="s">
        <v>29</v>
      </c>
      <c r="H92" s="3" t="s">
        <v>30</v>
      </c>
    </row>
    <row r="93" spans="2:8" ht="13.5" thickBot="1" x14ac:dyDescent="0.25">
      <c r="B93" s="21" t="s">
        <v>5</v>
      </c>
      <c r="C93" s="22">
        <f>+C95+C96+C97</f>
        <v>200630700</v>
      </c>
      <c r="D93" s="22">
        <f t="shared" ref="D93:H93" si="13">+D95+D96+D97</f>
        <v>232733684</v>
      </c>
      <c r="E93" s="22">
        <f>+E95+E96+E97</f>
        <v>60608651</v>
      </c>
      <c r="F93" s="22">
        <f t="shared" si="13"/>
        <v>126698750</v>
      </c>
      <c r="G93" s="22">
        <f t="shared" si="13"/>
        <v>0</v>
      </c>
      <c r="H93" s="22">
        <f t="shared" si="13"/>
        <v>0</v>
      </c>
    </row>
    <row r="94" spans="2:8" ht="13.5" thickBot="1" x14ac:dyDescent="0.25">
      <c r="B94" s="5" t="s">
        <v>6</v>
      </c>
      <c r="C94" s="23"/>
      <c r="D94" s="23"/>
      <c r="E94" s="23"/>
      <c r="F94" s="23"/>
      <c r="G94" s="23"/>
      <c r="H94" s="23"/>
    </row>
    <row r="95" spans="2:8" ht="13.5" thickBot="1" x14ac:dyDescent="0.25">
      <c r="B95" s="6" t="s">
        <v>7</v>
      </c>
      <c r="C95" s="23">
        <v>121411900</v>
      </c>
      <c r="D95" s="23">
        <v>121965194</v>
      </c>
      <c r="E95" s="23">
        <v>42216221</v>
      </c>
      <c r="F95" s="23">
        <v>89958502</v>
      </c>
      <c r="G95" s="23"/>
      <c r="H95" s="23"/>
    </row>
    <row r="96" spans="2:8" ht="13.5" thickBot="1" x14ac:dyDescent="0.25">
      <c r="B96" s="6" t="s">
        <v>8</v>
      </c>
      <c r="C96" s="23">
        <v>79218800</v>
      </c>
      <c r="D96" s="23">
        <v>107201715</v>
      </c>
      <c r="E96" s="23">
        <v>17226213</v>
      </c>
      <c r="F96" s="23">
        <v>33981065</v>
      </c>
      <c r="G96" s="23"/>
      <c r="H96" s="23"/>
    </row>
    <row r="97" spans="2:8" ht="13.5" thickBot="1" x14ac:dyDescent="0.25">
      <c r="B97" s="6" t="s">
        <v>9</v>
      </c>
      <c r="C97" s="23"/>
      <c r="D97" s="23">
        <v>3566775</v>
      </c>
      <c r="E97" s="23">
        <v>1166217</v>
      </c>
      <c r="F97" s="23">
        <v>2759183</v>
      </c>
      <c r="G97" s="23"/>
      <c r="H97" s="23"/>
    </row>
    <row r="98" spans="2:8" ht="13.5" thickBot="1" x14ac:dyDescent="0.25">
      <c r="B98" s="5"/>
      <c r="C98" s="23"/>
      <c r="D98" s="23"/>
      <c r="E98" s="23"/>
      <c r="F98" s="23"/>
      <c r="G98" s="23"/>
      <c r="H98" s="23"/>
    </row>
    <row r="99" spans="2:8" ht="26.25" thickBot="1" x14ac:dyDescent="0.25">
      <c r="B99" s="21" t="s">
        <v>10</v>
      </c>
      <c r="C99" s="22">
        <f>+C102+C103</f>
        <v>3250700</v>
      </c>
      <c r="D99" s="22">
        <f>+D102+D103+D104</f>
        <v>7712878</v>
      </c>
      <c r="E99" s="22">
        <f t="shared" ref="E99:H99" si="14">+E102+E103+E104</f>
        <v>182685</v>
      </c>
      <c r="F99" s="22">
        <f>F101+F102+F103+F104</f>
        <v>575803</v>
      </c>
      <c r="G99" s="22">
        <f t="shared" si="14"/>
        <v>0</v>
      </c>
      <c r="H99" s="22">
        <f t="shared" si="14"/>
        <v>0</v>
      </c>
    </row>
    <row r="100" spans="2:8" ht="13.5" thickBot="1" x14ac:dyDescent="0.25">
      <c r="B100" s="5" t="s">
        <v>18</v>
      </c>
      <c r="C100" s="23"/>
      <c r="D100" s="23"/>
      <c r="E100" s="23"/>
      <c r="F100" s="23"/>
      <c r="G100" s="23"/>
      <c r="H100" s="23"/>
    </row>
    <row r="101" spans="2:8" ht="13.5" thickBot="1" x14ac:dyDescent="0.25">
      <c r="B101" s="5" t="s">
        <v>7</v>
      </c>
      <c r="C101" s="23"/>
      <c r="D101" s="23"/>
      <c r="E101" s="23"/>
      <c r="F101" s="23">
        <v>1696</v>
      </c>
      <c r="G101" s="23"/>
      <c r="H101" s="23"/>
    </row>
    <row r="102" spans="2:8" ht="39" thickBot="1" x14ac:dyDescent="0.25">
      <c r="B102" s="46" t="s">
        <v>73</v>
      </c>
      <c r="C102" s="23">
        <v>700</v>
      </c>
      <c r="D102" s="23">
        <v>900</v>
      </c>
      <c r="E102" s="23"/>
      <c r="F102" s="23">
        <v>900</v>
      </c>
      <c r="G102" s="23"/>
      <c r="H102" s="23"/>
    </row>
    <row r="103" spans="2:8" ht="51.75" thickBot="1" x14ac:dyDescent="0.25">
      <c r="B103" s="36" t="s">
        <v>74</v>
      </c>
      <c r="C103" s="23">
        <v>3250000</v>
      </c>
      <c r="D103" s="23">
        <v>7649800</v>
      </c>
      <c r="E103" s="23">
        <v>155709</v>
      </c>
      <c r="F103" s="23">
        <v>493791</v>
      </c>
      <c r="G103" s="23"/>
      <c r="H103" s="23"/>
    </row>
    <row r="104" spans="2:8" ht="13.5" thickBot="1" x14ac:dyDescent="0.25">
      <c r="B104" s="38" t="s">
        <v>9</v>
      </c>
      <c r="C104" s="23"/>
      <c r="D104" s="23">
        <v>62178</v>
      </c>
      <c r="E104" s="23">
        <v>26976</v>
      </c>
      <c r="F104" s="23">
        <v>79416</v>
      </c>
      <c r="G104" s="23"/>
      <c r="H104" s="23"/>
    </row>
    <row r="105" spans="2:8" ht="13.5" thickBot="1" x14ac:dyDescent="0.25">
      <c r="B105" s="21" t="s">
        <v>12</v>
      </c>
      <c r="C105" s="22">
        <f t="shared" ref="C105:H105" si="15">+C99+C93</f>
        <v>203881400</v>
      </c>
      <c r="D105" s="22">
        <f t="shared" si="15"/>
        <v>240446562</v>
      </c>
      <c r="E105" s="22">
        <f t="shared" si="15"/>
        <v>60791336</v>
      </c>
      <c r="F105" s="22">
        <f t="shared" si="15"/>
        <v>127274553</v>
      </c>
      <c r="G105" s="22">
        <f t="shared" si="15"/>
        <v>0</v>
      </c>
      <c r="H105" s="22">
        <f t="shared" si="15"/>
        <v>0</v>
      </c>
    </row>
    <row r="106" spans="2:8" ht="13.5" thickBot="1" x14ac:dyDescent="0.25">
      <c r="B106" s="5"/>
      <c r="C106" s="23"/>
      <c r="D106" s="23"/>
      <c r="E106" s="23"/>
      <c r="F106" s="23"/>
      <c r="G106" s="23"/>
      <c r="H106" s="23"/>
    </row>
    <row r="107" spans="2:8" ht="13.5" thickBot="1" x14ac:dyDescent="0.25">
      <c r="B107" s="5" t="s">
        <v>13</v>
      </c>
      <c r="C107" s="25"/>
      <c r="D107" s="25"/>
      <c r="E107" s="25"/>
      <c r="F107" s="25"/>
      <c r="G107" s="25"/>
      <c r="H107" s="25"/>
    </row>
    <row r="108" spans="2:8" ht="13.5" thickBot="1" x14ac:dyDescent="0.25">
      <c r="B108" s="26"/>
      <c r="C108" s="28"/>
      <c r="D108" s="28"/>
      <c r="E108" s="28"/>
      <c r="F108" s="28"/>
      <c r="G108" s="28"/>
      <c r="H108" s="28"/>
    </row>
    <row r="109" spans="2:8" ht="13.5" thickBot="1" x14ac:dyDescent="0.25">
      <c r="B109" s="65" t="s">
        <v>63</v>
      </c>
      <c r="C109" s="66"/>
      <c r="D109" s="66"/>
      <c r="E109" s="66"/>
      <c r="F109" s="66"/>
      <c r="G109" s="66"/>
      <c r="H109" s="67"/>
    </row>
    <row r="110" spans="2:8" ht="12.75" customHeight="1" x14ac:dyDescent="0.2">
      <c r="B110" s="32" t="s">
        <v>1</v>
      </c>
      <c r="C110" s="53" t="s">
        <v>25</v>
      </c>
      <c r="D110" s="60" t="s">
        <v>26</v>
      </c>
      <c r="E110" s="10" t="s">
        <v>3</v>
      </c>
      <c r="F110" s="10" t="s">
        <v>3</v>
      </c>
      <c r="G110" s="10" t="s">
        <v>3</v>
      </c>
      <c r="H110" s="10" t="s">
        <v>3</v>
      </c>
    </row>
    <row r="111" spans="2:8" x14ac:dyDescent="0.2">
      <c r="B111" s="32" t="s">
        <v>2</v>
      </c>
      <c r="C111" s="54"/>
      <c r="D111" s="61"/>
      <c r="E111" s="2" t="s">
        <v>4</v>
      </c>
      <c r="F111" s="2" t="s">
        <v>4</v>
      </c>
      <c r="G111" s="2" t="s">
        <v>4</v>
      </c>
      <c r="H111" s="2" t="s">
        <v>4</v>
      </c>
    </row>
    <row r="112" spans="2:8" ht="26.25" thickBot="1" x14ac:dyDescent="0.25">
      <c r="B112" s="5"/>
      <c r="C112" s="55"/>
      <c r="D112" s="62"/>
      <c r="E112" s="17" t="s">
        <v>27</v>
      </c>
      <c r="F112" s="3" t="s">
        <v>28</v>
      </c>
      <c r="G112" s="3" t="s">
        <v>29</v>
      </c>
      <c r="H112" s="3" t="s">
        <v>30</v>
      </c>
    </row>
    <row r="113" spans="2:8" ht="13.5" thickBot="1" x14ac:dyDescent="0.25">
      <c r="B113" s="21" t="s">
        <v>5</v>
      </c>
      <c r="C113" s="22">
        <f>+C115+C116+C117</f>
        <v>3182500</v>
      </c>
      <c r="D113" s="22">
        <f t="shared" ref="D113:H113" si="16">+D115+D116+D117</f>
        <v>502500</v>
      </c>
      <c r="E113" s="22">
        <f>+E115+E116+E117</f>
        <v>0</v>
      </c>
      <c r="F113" s="22">
        <f t="shared" si="16"/>
        <v>0</v>
      </c>
      <c r="G113" s="22">
        <f t="shared" si="16"/>
        <v>0</v>
      </c>
      <c r="H113" s="22">
        <f t="shared" si="16"/>
        <v>0</v>
      </c>
    </row>
    <row r="114" spans="2:8" ht="13.5" thickBot="1" x14ac:dyDescent="0.25">
      <c r="B114" s="5" t="s">
        <v>6</v>
      </c>
      <c r="C114" s="23"/>
      <c r="D114" s="23"/>
      <c r="E114" s="23"/>
      <c r="F114" s="23"/>
      <c r="G114" s="23"/>
      <c r="H114" s="23"/>
    </row>
    <row r="115" spans="2:8" ht="13.5" thickBot="1" x14ac:dyDescent="0.25">
      <c r="B115" s="6" t="s">
        <v>7</v>
      </c>
      <c r="C115" s="23"/>
      <c r="D115" s="23"/>
      <c r="E115" s="23"/>
      <c r="F115" s="23"/>
      <c r="G115" s="23"/>
      <c r="H115" s="23"/>
    </row>
    <row r="116" spans="2:8" ht="13.5" thickBot="1" x14ac:dyDescent="0.25">
      <c r="B116" s="6" t="s">
        <v>8</v>
      </c>
      <c r="C116" s="23">
        <v>3182500</v>
      </c>
      <c r="D116" s="23">
        <v>502500</v>
      </c>
      <c r="E116" s="23"/>
      <c r="F116" s="23"/>
      <c r="G116" s="23"/>
      <c r="H116" s="23"/>
    </row>
    <row r="117" spans="2:8" ht="13.5" thickBot="1" x14ac:dyDescent="0.25">
      <c r="B117" s="6" t="s">
        <v>9</v>
      </c>
      <c r="C117" s="23"/>
      <c r="D117" s="23"/>
      <c r="E117" s="23"/>
      <c r="F117" s="23"/>
      <c r="G117" s="23"/>
      <c r="H117" s="23"/>
    </row>
    <row r="118" spans="2:8" ht="13.5" thickBot="1" x14ac:dyDescent="0.25">
      <c r="B118" s="5"/>
      <c r="C118" s="23"/>
      <c r="D118" s="23"/>
      <c r="E118" s="23"/>
      <c r="F118" s="23"/>
      <c r="G118" s="23"/>
      <c r="H118" s="23"/>
    </row>
    <row r="119" spans="2:8" ht="26.25" thickBot="1" x14ac:dyDescent="0.25">
      <c r="B119" s="21" t="s">
        <v>10</v>
      </c>
      <c r="C119" s="22">
        <f>C121+C122+C123</f>
        <v>2865200</v>
      </c>
      <c r="D119" s="22">
        <f t="shared" ref="D119:H119" si="17">D121+D122+D123</f>
        <v>6145200</v>
      </c>
      <c r="E119" s="22">
        <f t="shared" si="17"/>
        <v>2317921</v>
      </c>
      <c r="F119" s="22">
        <f t="shared" si="17"/>
        <v>4149233</v>
      </c>
      <c r="G119" s="22">
        <f t="shared" si="17"/>
        <v>0</v>
      </c>
      <c r="H119" s="22">
        <f t="shared" si="17"/>
        <v>0</v>
      </c>
    </row>
    <row r="120" spans="2:8" ht="13.5" thickBot="1" x14ac:dyDescent="0.25">
      <c r="B120" s="5" t="s">
        <v>18</v>
      </c>
      <c r="C120" s="23"/>
      <c r="D120" s="23"/>
      <c r="E120" s="23"/>
      <c r="F120" s="23"/>
      <c r="G120" s="23"/>
      <c r="H120" s="23"/>
    </row>
    <row r="121" spans="2:8" ht="13.5" thickBot="1" x14ac:dyDescent="0.25">
      <c r="B121" s="5" t="s">
        <v>7</v>
      </c>
      <c r="C121" s="23"/>
      <c r="D121" s="23"/>
      <c r="E121" s="23"/>
      <c r="F121" s="23"/>
      <c r="G121" s="23"/>
      <c r="H121" s="23"/>
    </row>
    <row r="122" spans="2:8" ht="13.5" thickBot="1" x14ac:dyDescent="0.25">
      <c r="B122" s="24" t="s">
        <v>8</v>
      </c>
      <c r="C122" s="23"/>
      <c r="D122" s="23"/>
      <c r="E122" s="23"/>
      <c r="F122" s="23"/>
      <c r="G122" s="23"/>
      <c r="H122" s="23"/>
    </row>
    <row r="123" spans="2:8" ht="26.25" thickBot="1" x14ac:dyDescent="0.25">
      <c r="B123" s="36" t="s">
        <v>75</v>
      </c>
      <c r="C123" s="23">
        <v>2865200</v>
      </c>
      <c r="D123" s="23">
        <v>6145200</v>
      </c>
      <c r="E123" s="23">
        <v>2317921</v>
      </c>
      <c r="F123" s="23">
        <v>4149233</v>
      </c>
      <c r="G123" s="23"/>
      <c r="H123" s="23"/>
    </row>
    <row r="124" spans="2:8" ht="13.5" thickBot="1" x14ac:dyDescent="0.25">
      <c r="B124" s="21" t="s">
        <v>12</v>
      </c>
      <c r="C124" s="22">
        <f t="shared" ref="C124:H124" si="18">+C119+C113</f>
        <v>6047700</v>
      </c>
      <c r="D124" s="22">
        <f t="shared" si="18"/>
        <v>6647700</v>
      </c>
      <c r="E124" s="22">
        <f t="shared" si="18"/>
        <v>2317921</v>
      </c>
      <c r="F124" s="22">
        <f t="shared" si="18"/>
        <v>4149233</v>
      </c>
      <c r="G124" s="22">
        <f t="shared" si="18"/>
        <v>0</v>
      </c>
      <c r="H124" s="22">
        <f t="shared" si="18"/>
        <v>0</v>
      </c>
    </row>
    <row r="125" spans="2:8" ht="13.5" thickBot="1" x14ac:dyDescent="0.25">
      <c r="B125" s="5"/>
      <c r="C125" s="23"/>
      <c r="D125" s="23"/>
      <c r="E125" s="23"/>
      <c r="F125" s="23"/>
      <c r="G125" s="23"/>
      <c r="H125" s="23"/>
    </row>
    <row r="126" spans="2:8" ht="13.5" thickBot="1" x14ac:dyDescent="0.25">
      <c r="B126" s="5" t="s">
        <v>13</v>
      </c>
      <c r="C126" s="25"/>
      <c r="D126" s="25"/>
      <c r="E126" s="25"/>
      <c r="F126" s="25"/>
      <c r="G126" s="25"/>
      <c r="H126" s="25"/>
    </row>
    <row r="127" spans="2:8" ht="13.5" thickBot="1" x14ac:dyDescent="0.25">
      <c r="B127" s="26"/>
      <c r="C127" s="28"/>
      <c r="D127" s="28"/>
      <c r="E127" s="28"/>
      <c r="F127" s="28"/>
      <c r="G127" s="28"/>
      <c r="H127" s="28"/>
    </row>
    <row r="128" spans="2:8" ht="13.5" thickBot="1" x14ac:dyDescent="0.25">
      <c r="B128" s="65" t="s">
        <v>64</v>
      </c>
      <c r="C128" s="66"/>
      <c r="D128" s="66"/>
      <c r="E128" s="66"/>
      <c r="F128" s="66"/>
      <c r="G128" s="66"/>
      <c r="H128" s="67"/>
    </row>
    <row r="129" spans="2:8" ht="12.75" customHeight="1" x14ac:dyDescent="0.2">
      <c r="B129" s="32" t="s">
        <v>1</v>
      </c>
      <c r="C129" s="53" t="s">
        <v>25</v>
      </c>
      <c r="D129" s="60" t="s">
        <v>26</v>
      </c>
      <c r="E129" s="10" t="s">
        <v>3</v>
      </c>
      <c r="F129" s="10" t="s">
        <v>3</v>
      </c>
      <c r="G129" s="10" t="s">
        <v>3</v>
      </c>
      <c r="H129" s="10" t="s">
        <v>3</v>
      </c>
    </row>
    <row r="130" spans="2:8" x14ac:dyDescent="0.2">
      <c r="B130" s="32" t="s">
        <v>2</v>
      </c>
      <c r="C130" s="54"/>
      <c r="D130" s="61"/>
      <c r="E130" s="2" t="s">
        <v>4</v>
      </c>
      <c r="F130" s="2" t="s">
        <v>4</v>
      </c>
      <c r="G130" s="2" t="s">
        <v>4</v>
      </c>
      <c r="H130" s="2" t="s">
        <v>4</v>
      </c>
    </row>
    <row r="131" spans="2:8" ht="26.25" thickBot="1" x14ac:dyDescent="0.25">
      <c r="B131" s="5"/>
      <c r="C131" s="55"/>
      <c r="D131" s="62"/>
      <c r="E131" s="17" t="s">
        <v>27</v>
      </c>
      <c r="F131" s="3" t="s">
        <v>28</v>
      </c>
      <c r="G131" s="3" t="s">
        <v>29</v>
      </c>
      <c r="H131" s="3" t="s">
        <v>30</v>
      </c>
    </row>
    <row r="132" spans="2:8" ht="13.5" thickBot="1" x14ac:dyDescent="0.25">
      <c r="B132" s="21" t="s">
        <v>5</v>
      </c>
      <c r="C132" s="22">
        <f>+C134+C135+C136</f>
        <v>519800</v>
      </c>
      <c r="D132" s="22">
        <f t="shared" ref="D132:H132" si="19">+D134+D135+D136</f>
        <v>623840</v>
      </c>
      <c r="E132" s="22">
        <f>+E134+E135+E136</f>
        <v>141531</v>
      </c>
      <c r="F132" s="22">
        <f t="shared" si="19"/>
        <v>408943</v>
      </c>
      <c r="G132" s="22">
        <f t="shared" si="19"/>
        <v>0</v>
      </c>
      <c r="H132" s="22">
        <f t="shared" si="19"/>
        <v>0</v>
      </c>
    </row>
    <row r="133" spans="2:8" ht="13.5" thickBot="1" x14ac:dyDescent="0.25">
      <c r="B133" s="5" t="s">
        <v>6</v>
      </c>
      <c r="C133" s="23"/>
      <c r="D133" s="23"/>
      <c r="E133" s="23"/>
      <c r="F133" s="23"/>
      <c r="G133" s="23"/>
      <c r="H133" s="23"/>
    </row>
    <row r="134" spans="2:8" ht="13.5" thickBot="1" x14ac:dyDescent="0.25">
      <c r="B134" s="6" t="s">
        <v>7</v>
      </c>
      <c r="C134" s="23">
        <v>326800</v>
      </c>
      <c r="D134" s="23">
        <v>430840</v>
      </c>
      <c r="E134" s="23">
        <v>132902</v>
      </c>
      <c r="F134" s="23">
        <v>336314</v>
      </c>
      <c r="G134" s="23"/>
      <c r="H134" s="23"/>
    </row>
    <row r="135" spans="2:8" ht="13.5" thickBot="1" x14ac:dyDescent="0.25">
      <c r="B135" s="6" t="s">
        <v>8</v>
      </c>
      <c r="C135" s="23">
        <v>193000</v>
      </c>
      <c r="D135" s="23">
        <v>193000</v>
      </c>
      <c r="E135" s="23">
        <v>8629</v>
      </c>
      <c r="F135" s="23">
        <v>72629</v>
      </c>
      <c r="G135" s="23"/>
      <c r="H135" s="23"/>
    </row>
    <row r="136" spans="2:8" ht="13.5" thickBot="1" x14ac:dyDescent="0.25">
      <c r="B136" s="6" t="s">
        <v>9</v>
      </c>
      <c r="C136" s="23"/>
      <c r="D136" s="23"/>
      <c r="E136" s="23"/>
      <c r="F136" s="23"/>
      <c r="G136" s="23"/>
      <c r="H136" s="23"/>
    </row>
    <row r="137" spans="2:8" ht="13.5" thickBot="1" x14ac:dyDescent="0.25">
      <c r="B137" s="5"/>
      <c r="C137" s="23"/>
      <c r="D137" s="23"/>
      <c r="E137" s="23"/>
      <c r="F137" s="23"/>
      <c r="G137" s="23"/>
      <c r="H137" s="23"/>
    </row>
    <row r="138" spans="2:8" ht="26.25" thickBot="1" x14ac:dyDescent="0.25">
      <c r="B138" s="21" t="s">
        <v>10</v>
      </c>
      <c r="C138" s="22">
        <f t="shared" ref="C138:H138" si="20">+SUM(C139:C141)</f>
        <v>58000</v>
      </c>
      <c r="D138" s="22">
        <f t="shared" si="20"/>
        <v>58000</v>
      </c>
      <c r="E138" s="22">
        <f t="shared" si="20"/>
        <v>0</v>
      </c>
      <c r="F138" s="22">
        <f t="shared" si="20"/>
        <v>0</v>
      </c>
      <c r="G138" s="22">
        <f t="shared" si="20"/>
        <v>0</v>
      </c>
      <c r="H138" s="22">
        <f t="shared" si="20"/>
        <v>0</v>
      </c>
    </row>
    <row r="139" spans="2:8" ht="13.5" thickBot="1" x14ac:dyDescent="0.25">
      <c r="B139" s="5" t="s">
        <v>18</v>
      </c>
      <c r="C139" s="23"/>
      <c r="D139" s="23"/>
      <c r="E139" s="23"/>
      <c r="F139" s="23"/>
      <c r="G139" s="23"/>
      <c r="H139" s="23"/>
    </row>
    <row r="140" spans="2:8" ht="26.25" thickBot="1" x14ac:dyDescent="0.25">
      <c r="B140" s="37" t="s">
        <v>86</v>
      </c>
      <c r="C140" s="23">
        <v>58000</v>
      </c>
      <c r="D140" s="23">
        <v>58000</v>
      </c>
      <c r="E140" s="23"/>
      <c r="F140" s="23"/>
      <c r="G140" s="23"/>
      <c r="H140" s="23"/>
    </row>
    <row r="141" spans="2:8" ht="13.5" thickBot="1" x14ac:dyDescent="0.25">
      <c r="B141" s="5"/>
      <c r="C141" s="23"/>
      <c r="D141" s="23"/>
      <c r="E141" s="23"/>
      <c r="F141" s="23"/>
      <c r="G141" s="23"/>
      <c r="H141" s="23"/>
    </row>
    <row r="142" spans="2:8" ht="13.5" thickBot="1" x14ac:dyDescent="0.25">
      <c r="B142" s="21" t="s">
        <v>12</v>
      </c>
      <c r="C142" s="22">
        <f t="shared" ref="C142:H142" si="21">+C138+C132</f>
        <v>577800</v>
      </c>
      <c r="D142" s="22">
        <f t="shared" si="21"/>
        <v>681840</v>
      </c>
      <c r="E142" s="22">
        <f t="shared" si="21"/>
        <v>141531</v>
      </c>
      <c r="F142" s="22">
        <f t="shared" si="21"/>
        <v>408943</v>
      </c>
      <c r="G142" s="22">
        <f t="shared" si="21"/>
        <v>0</v>
      </c>
      <c r="H142" s="22">
        <f t="shared" si="21"/>
        <v>0</v>
      </c>
    </row>
    <row r="143" spans="2:8" ht="13.5" thickBot="1" x14ac:dyDescent="0.25">
      <c r="B143" s="5"/>
      <c r="C143" s="23"/>
      <c r="D143" s="23"/>
      <c r="E143" s="23"/>
      <c r="F143" s="23"/>
      <c r="G143" s="23"/>
      <c r="H143" s="23"/>
    </row>
    <row r="144" spans="2:8" ht="13.5" thickBot="1" x14ac:dyDescent="0.25">
      <c r="B144" s="5" t="s">
        <v>13</v>
      </c>
      <c r="C144" s="25">
        <v>10</v>
      </c>
      <c r="D144" s="25">
        <v>10</v>
      </c>
      <c r="E144" s="25">
        <v>11</v>
      </c>
      <c r="F144" s="25">
        <v>10</v>
      </c>
      <c r="G144" s="25"/>
      <c r="H144" s="25"/>
    </row>
    <row r="145" spans="2:8" ht="13.5" thickBot="1" x14ac:dyDescent="0.25">
      <c r="B145" s="26"/>
      <c r="C145" s="28"/>
      <c r="D145" s="28"/>
      <c r="E145" s="28"/>
      <c r="F145" s="28"/>
      <c r="G145" s="28"/>
      <c r="H145" s="28"/>
    </row>
    <row r="146" spans="2:8" ht="13.5" thickBot="1" x14ac:dyDescent="0.25">
      <c r="B146" s="65" t="s">
        <v>65</v>
      </c>
      <c r="C146" s="66"/>
      <c r="D146" s="66"/>
      <c r="E146" s="66"/>
      <c r="F146" s="66"/>
      <c r="G146" s="66"/>
      <c r="H146" s="67"/>
    </row>
    <row r="147" spans="2:8" ht="12.75" customHeight="1" x14ac:dyDescent="0.2">
      <c r="B147" s="32" t="s">
        <v>1</v>
      </c>
      <c r="C147" s="53" t="s">
        <v>25</v>
      </c>
      <c r="D147" s="60" t="s">
        <v>26</v>
      </c>
      <c r="E147" s="10" t="s">
        <v>3</v>
      </c>
      <c r="F147" s="10" t="s">
        <v>3</v>
      </c>
      <c r="G147" s="10" t="s">
        <v>3</v>
      </c>
      <c r="H147" s="10" t="s">
        <v>3</v>
      </c>
    </row>
    <row r="148" spans="2:8" x14ac:dyDescent="0.2">
      <c r="B148" s="32" t="s">
        <v>2</v>
      </c>
      <c r="C148" s="54"/>
      <c r="D148" s="61"/>
      <c r="E148" s="2" t="s">
        <v>4</v>
      </c>
      <c r="F148" s="2" t="s">
        <v>4</v>
      </c>
      <c r="G148" s="2" t="s">
        <v>4</v>
      </c>
      <c r="H148" s="2" t="s">
        <v>4</v>
      </c>
    </row>
    <row r="149" spans="2:8" ht="26.25" thickBot="1" x14ac:dyDescent="0.25">
      <c r="B149" s="5"/>
      <c r="C149" s="55"/>
      <c r="D149" s="62"/>
      <c r="E149" s="17" t="s">
        <v>27</v>
      </c>
      <c r="F149" s="3" t="s">
        <v>28</v>
      </c>
      <c r="G149" s="3" t="s">
        <v>29</v>
      </c>
      <c r="H149" s="3" t="s">
        <v>30</v>
      </c>
    </row>
    <row r="150" spans="2:8" ht="13.5" thickBot="1" x14ac:dyDescent="0.25">
      <c r="B150" s="21" t="s">
        <v>5</v>
      </c>
      <c r="C150" s="22">
        <f>+C152+C153+C154</f>
        <v>7036200</v>
      </c>
      <c r="D150" s="22">
        <f t="shared" ref="D150:H150" si="22">+D152+D153+D154</f>
        <v>8411200</v>
      </c>
      <c r="E150" s="22">
        <f>+E152+E153+E154</f>
        <v>1564728</v>
      </c>
      <c r="F150" s="22">
        <f t="shared" si="22"/>
        <v>3527248</v>
      </c>
      <c r="G150" s="22">
        <f t="shared" si="22"/>
        <v>0</v>
      </c>
      <c r="H150" s="22">
        <f t="shared" si="22"/>
        <v>0</v>
      </c>
    </row>
    <row r="151" spans="2:8" ht="13.5" thickBot="1" x14ac:dyDescent="0.25">
      <c r="B151" s="5" t="s">
        <v>6</v>
      </c>
      <c r="C151" s="23"/>
      <c r="D151" s="23"/>
      <c r="E151" s="23"/>
      <c r="F151" s="23"/>
      <c r="G151" s="23"/>
      <c r="H151" s="23"/>
    </row>
    <row r="152" spans="2:8" ht="13.5" thickBot="1" x14ac:dyDescent="0.25">
      <c r="B152" s="6" t="s">
        <v>7</v>
      </c>
      <c r="C152" s="23">
        <v>4602900</v>
      </c>
      <c r="D152" s="23">
        <v>5487300</v>
      </c>
      <c r="E152" s="23">
        <v>1286809</v>
      </c>
      <c r="F152" s="23">
        <v>3052841</v>
      </c>
      <c r="G152" s="23"/>
      <c r="H152" s="23"/>
    </row>
    <row r="153" spans="2:8" ht="13.5" thickBot="1" x14ac:dyDescent="0.25">
      <c r="B153" s="6" t="s">
        <v>8</v>
      </c>
      <c r="C153" s="23">
        <v>2433300</v>
      </c>
      <c r="D153" s="23">
        <v>2919220</v>
      </c>
      <c r="E153" s="23">
        <v>277919</v>
      </c>
      <c r="F153" s="23">
        <v>474407</v>
      </c>
      <c r="G153" s="23"/>
      <c r="H153" s="23"/>
    </row>
    <row r="154" spans="2:8" ht="13.5" thickBot="1" x14ac:dyDescent="0.25">
      <c r="B154" s="6" t="s">
        <v>9</v>
      </c>
      <c r="C154" s="23"/>
      <c r="D154" s="23">
        <v>4680</v>
      </c>
      <c r="E154" s="23"/>
      <c r="F154" s="23"/>
      <c r="G154" s="23"/>
      <c r="H154" s="23"/>
    </row>
    <row r="155" spans="2:8" ht="13.5" thickBot="1" x14ac:dyDescent="0.25">
      <c r="B155" s="5"/>
      <c r="C155" s="23"/>
      <c r="D155" s="23"/>
      <c r="E155" s="23"/>
      <c r="F155" s="23"/>
      <c r="G155" s="23"/>
      <c r="H155" s="23"/>
    </row>
    <row r="156" spans="2:8" ht="26.25" thickBot="1" x14ac:dyDescent="0.25">
      <c r="B156" s="21" t="s">
        <v>10</v>
      </c>
      <c r="C156" s="22">
        <f>+SUM(C157:C169)</f>
        <v>5005800</v>
      </c>
      <c r="D156" s="22">
        <f t="shared" ref="D156:H156" si="23">+SUM(D157:D169)</f>
        <v>5505800</v>
      </c>
      <c r="E156" s="22">
        <f>+SUM(E157:E169)</f>
        <v>604139</v>
      </c>
      <c r="F156" s="22">
        <f t="shared" si="23"/>
        <v>1084653</v>
      </c>
      <c r="G156" s="22">
        <f t="shared" si="23"/>
        <v>0</v>
      </c>
      <c r="H156" s="22">
        <f t="shared" si="23"/>
        <v>0</v>
      </c>
    </row>
    <row r="157" spans="2:8" ht="13.5" thickBot="1" x14ac:dyDescent="0.25">
      <c r="B157" s="5" t="s">
        <v>18</v>
      </c>
      <c r="C157" s="23"/>
      <c r="D157" s="23"/>
      <c r="E157" s="23"/>
      <c r="F157" s="23"/>
      <c r="G157" s="23"/>
      <c r="H157" s="23"/>
    </row>
    <row r="158" spans="2:8" ht="13.5" thickBot="1" x14ac:dyDescent="0.25">
      <c r="B158" s="5" t="s">
        <v>7</v>
      </c>
      <c r="C158" s="23"/>
      <c r="D158" s="23"/>
      <c r="E158" s="23"/>
      <c r="F158" s="23">
        <v>16014</v>
      </c>
      <c r="G158" s="23"/>
      <c r="H158" s="23"/>
    </row>
    <row r="159" spans="2:8" ht="13.5" thickBot="1" x14ac:dyDescent="0.25">
      <c r="B159" s="24" t="s">
        <v>8</v>
      </c>
      <c r="C159" s="23"/>
      <c r="D159" s="23"/>
      <c r="E159" s="23">
        <v>835</v>
      </c>
      <c r="F159" s="23">
        <v>107435</v>
      </c>
      <c r="G159" s="23"/>
      <c r="H159" s="23"/>
    </row>
    <row r="160" spans="2:8" ht="39" thickBot="1" x14ac:dyDescent="0.25">
      <c r="B160" s="37" t="s">
        <v>87</v>
      </c>
      <c r="C160" s="23">
        <v>2700</v>
      </c>
      <c r="D160" s="23">
        <v>2700</v>
      </c>
      <c r="E160" s="23">
        <v>3488</v>
      </c>
      <c r="F160" s="23">
        <v>3488</v>
      </c>
      <c r="G160" s="23"/>
      <c r="H160" s="23"/>
    </row>
    <row r="161" spans="2:8" ht="39" thickBot="1" x14ac:dyDescent="0.25">
      <c r="B161" s="38" t="s">
        <v>88</v>
      </c>
      <c r="C161" s="23">
        <v>230000</v>
      </c>
      <c r="D161" s="23">
        <v>230000</v>
      </c>
      <c r="E161" s="31"/>
      <c r="F161" s="23"/>
      <c r="G161" s="23"/>
      <c r="H161" s="23"/>
    </row>
    <row r="162" spans="2:8" ht="51.75" thickBot="1" x14ac:dyDescent="0.25">
      <c r="B162" s="38" t="s">
        <v>89</v>
      </c>
      <c r="C162" s="23">
        <v>1400000</v>
      </c>
      <c r="D162" s="23">
        <v>1400000</v>
      </c>
      <c r="E162" s="23"/>
      <c r="F162" s="23"/>
      <c r="G162" s="23"/>
      <c r="H162" s="23"/>
    </row>
    <row r="163" spans="2:8" ht="39" thickBot="1" x14ac:dyDescent="0.25">
      <c r="B163" s="38" t="s">
        <v>90</v>
      </c>
      <c r="C163" s="23">
        <v>612000</v>
      </c>
      <c r="D163" s="23">
        <v>612000</v>
      </c>
      <c r="E163" s="23">
        <v>153000</v>
      </c>
      <c r="F163" s="23">
        <v>306000</v>
      </c>
      <c r="G163" s="23"/>
      <c r="H163" s="23"/>
    </row>
    <row r="164" spans="2:8" ht="26.25" thickBot="1" x14ac:dyDescent="0.25">
      <c r="B164" s="38" t="s">
        <v>91</v>
      </c>
      <c r="C164" s="23">
        <v>310100</v>
      </c>
      <c r="D164" s="23">
        <v>810100</v>
      </c>
      <c r="E164" s="23">
        <v>123300</v>
      </c>
      <c r="F164" s="23">
        <v>328200</v>
      </c>
      <c r="G164" s="23"/>
      <c r="H164" s="23"/>
    </row>
    <row r="165" spans="2:8" ht="26.25" thickBot="1" x14ac:dyDescent="0.25">
      <c r="B165" s="38" t="s">
        <v>92</v>
      </c>
      <c r="C165" s="23">
        <v>2000000</v>
      </c>
      <c r="D165" s="23">
        <v>2000000</v>
      </c>
      <c r="E165" s="23">
        <v>237516</v>
      </c>
      <c r="F165" s="51">
        <v>237516</v>
      </c>
      <c r="G165" s="23"/>
      <c r="H165" s="23"/>
    </row>
    <row r="166" spans="2:8" ht="26.25" thickBot="1" x14ac:dyDescent="0.25">
      <c r="B166" s="38" t="s">
        <v>93</v>
      </c>
      <c r="C166" s="23">
        <v>270000</v>
      </c>
      <c r="D166" s="23">
        <v>270000</v>
      </c>
      <c r="E166" s="23"/>
      <c r="F166" s="23"/>
      <c r="G166" s="23"/>
      <c r="H166" s="23"/>
    </row>
    <row r="167" spans="2:8" ht="13.5" thickBot="1" x14ac:dyDescent="0.25">
      <c r="B167" s="38" t="s">
        <v>94</v>
      </c>
      <c r="C167" s="23">
        <v>86000</v>
      </c>
      <c r="D167" s="23">
        <v>86000</v>
      </c>
      <c r="E167" s="23">
        <v>86000</v>
      </c>
      <c r="F167" s="23">
        <v>86000</v>
      </c>
      <c r="G167" s="23"/>
      <c r="H167" s="23"/>
    </row>
    <row r="168" spans="2:8" ht="13.5" thickBot="1" x14ac:dyDescent="0.25">
      <c r="B168" s="5" t="s">
        <v>95</v>
      </c>
      <c r="C168" s="23">
        <v>95000</v>
      </c>
      <c r="D168" s="23">
        <v>95000</v>
      </c>
      <c r="E168" s="23"/>
      <c r="F168" s="23"/>
      <c r="G168" s="23"/>
      <c r="H168" s="23"/>
    </row>
    <row r="169" spans="2:8" ht="13.5" thickBot="1" x14ac:dyDescent="0.25">
      <c r="B169" s="37"/>
      <c r="C169" s="23"/>
      <c r="D169" s="30"/>
      <c r="E169" s="23"/>
      <c r="F169" s="23"/>
      <c r="G169" s="23"/>
      <c r="H169" s="23"/>
    </row>
    <row r="170" spans="2:8" ht="13.5" thickBot="1" x14ac:dyDescent="0.25">
      <c r="B170" s="21" t="s">
        <v>12</v>
      </c>
      <c r="C170" s="22">
        <f>+C156+C150</f>
        <v>12042000</v>
      </c>
      <c r="D170" s="22">
        <f t="shared" ref="D170:H170" si="24">+D156+D150</f>
        <v>13917000</v>
      </c>
      <c r="E170" s="22">
        <f>+E156+E150</f>
        <v>2168867</v>
      </c>
      <c r="F170" s="22">
        <f t="shared" si="24"/>
        <v>4611901</v>
      </c>
      <c r="G170" s="22">
        <f t="shared" si="24"/>
        <v>0</v>
      </c>
      <c r="H170" s="22">
        <f t="shared" si="24"/>
        <v>0</v>
      </c>
    </row>
    <row r="171" spans="2:8" ht="13.5" thickBot="1" x14ac:dyDescent="0.25">
      <c r="B171" s="5"/>
      <c r="C171" s="4"/>
      <c r="D171" s="4"/>
      <c r="E171" s="4"/>
      <c r="F171" s="4"/>
      <c r="G171" s="4"/>
      <c r="H171" s="4"/>
    </row>
    <row r="172" spans="2:8" ht="13.5" thickBot="1" x14ac:dyDescent="0.25">
      <c r="B172" s="5" t="s">
        <v>13</v>
      </c>
      <c r="C172" s="7">
        <v>7</v>
      </c>
      <c r="D172" s="7">
        <v>7</v>
      </c>
      <c r="E172" s="7">
        <v>7</v>
      </c>
      <c r="F172" s="7">
        <v>6</v>
      </c>
      <c r="G172" s="7"/>
      <c r="H172" s="7"/>
    </row>
    <row r="173" spans="2:8" ht="13.5" thickBot="1" x14ac:dyDescent="0.25">
      <c r="B173" s="26"/>
      <c r="C173" s="28"/>
      <c r="D173" s="28"/>
      <c r="E173" s="28"/>
      <c r="F173" s="28"/>
      <c r="G173" s="28"/>
      <c r="H173" s="28"/>
    </row>
    <row r="174" spans="2:8" ht="13.5" thickBot="1" x14ac:dyDescent="0.25">
      <c r="B174" s="65" t="s">
        <v>66</v>
      </c>
      <c r="C174" s="66"/>
      <c r="D174" s="66"/>
      <c r="E174" s="66"/>
      <c r="F174" s="66"/>
      <c r="G174" s="66"/>
      <c r="H174" s="67"/>
    </row>
    <row r="175" spans="2:8" ht="12.75" customHeight="1" x14ac:dyDescent="0.2">
      <c r="B175" s="32" t="s">
        <v>1</v>
      </c>
      <c r="C175" s="53" t="s">
        <v>25</v>
      </c>
      <c r="D175" s="60" t="s">
        <v>26</v>
      </c>
      <c r="E175" s="10" t="s">
        <v>3</v>
      </c>
      <c r="F175" s="10" t="s">
        <v>3</v>
      </c>
      <c r="G175" s="10" t="s">
        <v>3</v>
      </c>
      <c r="H175" s="10" t="s">
        <v>3</v>
      </c>
    </row>
    <row r="176" spans="2:8" x14ac:dyDescent="0.2">
      <c r="B176" s="32" t="s">
        <v>2</v>
      </c>
      <c r="C176" s="54"/>
      <c r="D176" s="61"/>
      <c r="E176" s="2" t="s">
        <v>4</v>
      </c>
      <c r="F176" s="2" t="s">
        <v>4</v>
      </c>
      <c r="G176" s="2" t="s">
        <v>4</v>
      </c>
      <c r="H176" s="2" t="s">
        <v>4</v>
      </c>
    </row>
    <row r="177" spans="2:8" ht="26.25" thickBot="1" x14ac:dyDescent="0.25">
      <c r="B177" s="5"/>
      <c r="C177" s="55"/>
      <c r="D177" s="62"/>
      <c r="E177" s="17" t="s">
        <v>27</v>
      </c>
      <c r="F177" s="3" t="s">
        <v>28</v>
      </c>
      <c r="G177" s="3" t="s">
        <v>29</v>
      </c>
      <c r="H177" s="3" t="s">
        <v>30</v>
      </c>
    </row>
    <row r="178" spans="2:8" ht="13.5" thickBot="1" x14ac:dyDescent="0.25">
      <c r="B178" s="21" t="s">
        <v>5</v>
      </c>
      <c r="C178" s="22">
        <f>+C180+C181+C182</f>
        <v>6279400</v>
      </c>
      <c r="D178" s="22">
        <f t="shared" ref="D178:H178" si="25">+D180+D181+D182</f>
        <v>10420700</v>
      </c>
      <c r="E178" s="22">
        <f>+E180+E181+E182</f>
        <v>1137362</v>
      </c>
      <c r="F178" s="22">
        <f t="shared" si="25"/>
        <v>2300588</v>
      </c>
      <c r="G178" s="22">
        <f t="shared" si="25"/>
        <v>0</v>
      </c>
      <c r="H178" s="22">
        <f t="shared" si="25"/>
        <v>0</v>
      </c>
    </row>
    <row r="179" spans="2:8" ht="13.5" thickBot="1" x14ac:dyDescent="0.25">
      <c r="B179" s="5" t="s">
        <v>6</v>
      </c>
      <c r="C179" s="23"/>
      <c r="D179" s="23"/>
      <c r="E179" s="23"/>
      <c r="F179" s="23"/>
      <c r="G179" s="23"/>
      <c r="H179" s="23"/>
    </row>
    <row r="180" spans="2:8" ht="13.5" thickBot="1" x14ac:dyDescent="0.25">
      <c r="B180" s="6" t="s">
        <v>7</v>
      </c>
      <c r="C180" s="23">
        <v>1609200</v>
      </c>
      <c r="D180" s="23">
        <v>1750500</v>
      </c>
      <c r="E180" s="23">
        <v>207240</v>
      </c>
      <c r="F180" s="23">
        <v>446461</v>
      </c>
      <c r="G180" s="23"/>
      <c r="H180" s="23"/>
    </row>
    <row r="181" spans="2:8" ht="13.5" thickBot="1" x14ac:dyDescent="0.25">
      <c r="B181" s="6" t="s">
        <v>8</v>
      </c>
      <c r="C181" s="23">
        <v>4670200</v>
      </c>
      <c r="D181" s="23">
        <v>8670200</v>
      </c>
      <c r="E181" s="23">
        <v>930122</v>
      </c>
      <c r="F181" s="23">
        <v>1854127</v>
      </c>
      <c r="G181" s="23"/>
      <c r="H181" s="23"/>
    </row>
    <row r="182" spans="2:8" ht="13.5" thickBot="1" x14ac:dyDescent="0.25">
      <c r="B182" s="6" t="s">
        <v>9</v>
      </c>
      <c r="C182" s="23"/>
      <c r="D182" s="23"/>
      <c r="E182" s="23"/>
      <c r="F182" s="23"/>
      <c r="G182" s="23"/>
      <c r="H182" s="23"/>
    </row>
    <row r="183" spans="2:8" ht="13.5" thickBot="1" x14ac:dyDescent="0.25">
      <c r="B183" s="5"/>
      <c r="C183" s="23"/>
      <c r="D183" s="23"/>
      <c r="E183" s="23"/>
      <c r="F183" s="23"/>
      <c r="G183" s="23"/>
      <c r="H183" s="23"/>
    </row>
    <row r="184" spans="2:8" ht="26.25" thickBot="1" x14ac:dyDescent="0.25">
      <c r="B184" s="21" t="s">
        <v>10</v>
      </c>
      <c r="C184" s="22">
        <f t="shared" ref="C184:H184" si="26">+SUM(C185:C189)</f>
        <v>65200</v>
      </c>
      <c r="D184" s="22">
        <f t="shared" si="26"/>
        <v>65200</v>
      </c>
      <c r="E184" s="22">
        <f t="shared" si="26"/>
        <v>67166</v>
      </c>
      <c r="F184" s="22">
        <f t="shared" si="26"/>
        <v>109647</v>
      </c>
      <c r="G184" s="22">
        <f t="shared" si="26"/>
        <v>0</v>
      </c>
      <c r="H184" s="22">
        <f t="shared" si="26"/>
        <v>0</v>
      </c>
    </row>
    <row r="185" spans="2:8" ht="13.5" thickBot="1" x14ac:dyDescent="0.25">
      <c r="B185" s="5" t="s">
        <v>18</v>
      </c>
      <c r="C185" s="23"/>
      <c r="D185" s="23"/>
      <c r="E185" s="23"/>
      <c r="F185" s="23"/>
      <c r="G185" s="23"/>
      <c r="H185" s="23"/>
    </row>
    <row r="186" spans="2:8" ht="13.5" thickBot="1" x14ac:dyDescent="0.25">
      <c r="B186" s="5" t="s">
        <v>7</v>
      </c>
      <c r="C186" s="23"/>
      <c r="D186" s="23"/>
      <c r="E186" s="23"/>
      <c r="F186" s="23"/>
      <c r="G186" s="23"/>
      <c r="H186" s="23"/>
    </row>
    <row r="187" spans="2:8" ht="13.5" thickBot="1" x14ac:dyDescent="0.25">
      <c r="B187" s="24" t="s">
        <v>8</v>
      </c>
      <c r="C187" s="23"/>
      <c r="D187" s="23"/>
      <c r="E187" s="23"/>
      <c r="F187" s="23">
        <v>39007</v>
      </c>
      <c r="G187" s="23"/>
      <c r="H187" s="23"/>
    </row>
    <row r="188" spans="2:8" ht="26.25" thickBot="1" x14ac:dyDescent="0.25">
      <c r="B188" s="36" t="s">
        <v>96</v>
      </c>
      <c r="C188" s="23">
        <v>65200</v>
      </c>
      <c r="D188" s="23">
        <v>65200</v>
      </c>
      <c r="E188" s="23">
        <v>67166</v>
      </c>
      <c r="F188" s="23">
        <v>70640</v>
      </c>
      <c r="G188" s="23"/>
      <c r="H188" s="23"/>
    </row>
    <row r="189" spans="2:8" ht="13.5" thickBot="1" x14ac:dyDescent="0.25">
      <c r="B189" s="37"/>
      <c r="C189" s="23"/>
      <c r="D189" s="23"/>
      <c r="E189" s="23"/>
      <c r="F189" s="23"/>
      <c r="G189" s="23"/>
      <c r="H189" s="23"/>
    </row>
    <row r="190" spans="2:8" ht="13.5" thickBot="1" x14ac:dyDescent="0.25">
      <c r="B190" s="21" t="s">
        <v>12</v>
      </c>
      <c r="C190" s="22">
        <f t="shared" ref="C190:H190" si="27">+C184+C178</f>
        <v>6344600</v>
      </c>
      <c r="D190" s="22">
        <f t="shared" si="27"/>
        <v>10485900</v>
      </c>
      <c r="E190" s="22">
        <f t="shared" si="27"/>
        <v>1204528</v>
      </c>
      <c r="F190" s="22">
        <f t="shared" si="27"/>
        <v>2410235</v>
      </c>
      <c r="G190" s="22">
        <f t="shared" si="27"/>
        <v>0</v>
      </c>
      <c r="H190" s="22">
        <f t="shared" si="27"/>
        <v>0</v>
      </c>
    </row>
    <row r="191" spans="2:8" ht="13.5" thickBot="1" x14ac:dyDescent="0.25">
      <c r="B191" s="5"/>
      <c r="C191" s="23"/>
      <c r="D191" s="23"/>
      <c r="E191" s="23"/>
      <c r="F191" s="23"/>
      <c r="G191" s="23"/>
      <c r="H191" s="23"/>
    </row>
    <row r="192" spans="2:8" ht="13.5" thickBot="1" x14ac:dyDescent="0.25">
      <c r="B192" s="5" t="s">
        <v>13</v>
      </c>
      <c r="C192" s="7">
        <v>39</v>
      </c>
      <c r="D192" s="7">
        <v>39</v>
      </c>
      <c r="E192" s="7">
        <v>32</v>
      </c>
      <c r="F192" s="7">
        <v>31</v>
      </c>
      <c r="G192" s="7"/>
      <c r="H192" s="7"/>
    </row>
    <row r="193" spans="2:8" ht="13.5" thickBot="1" x14ac:dyDescent="0.25">
      <c r="B193" s="26"/>
      <c r="C193" s="28"/>
      <c r="D193" s="28"/>
      <c r="E193" s="28"/>
      <c r="F193" s="28"/>
      <c r="G193" s="28"/>
      <c r="H193" s="28"/>
    </row>
    <row r="194" spans="2:8" ht="13.5" thickBot="1" x14ac:dyDescent="0.25">
      <c r="B194" s="65" t="s">
        <v>67</v>
      </c>
      <c r="C194" s="66"/>
      <c r="D194" s="66"/>
      <c r="E194" s="66"/>
      <c r="F194" s="66"/>
      <c r="G194" s="66"/>
      <c r="H194" s="67"/>
    </row>
    <row r="195" spans="2:8" ht="12.75" customHeight="1" x14ac:dyDescent="0.2">
      <c r="B195" s="32" t="s">
        <v>1</v>
      </c>
      <c r="C195" s="53" t="s">
        <v>25</v>
      </c>
      <c r="D195" s="60" t="s">
        <v>26</v>
      </c>
      <c r="E195" s="10" t="s">
        <v>3</v>
      </c>
      <c r="F195" s="10" t="s">
        <v>3</v>
      </c>
      <c r="G195" s="10" t="s">
        <v>3</v>
      </c>
      <c r="H195" s="10" t="s">
        <v>3</v>
      </c>
    </row>
    <row r="196" spans="2:8" x14ac:dyDescent="0.2">
      <c r="B196" s="32" t="s">
        <v>2</v>
      </c>
      <c r="C196" s="54"/>
      <c r="D196" s="61"/>
      <c r="E196" s="2" t="s">
        <v>4</v>
      </c>
      <c r="F196" s="2" t="s">
        <v>4</v>
      </c>
      <c r="G196" s="2" t="s">
        <v>4</v>
      </c>
      <c r="H196" s="2" t="s">
        <v>4</v>
      </c>
    </row>
    <row r="197" spans="2:8" ht="26.25" thickBot="1" x14ac:dyDescent="0.25">
      <c r="B197" s="5"/>
      <c r="C197" s="55"/>
      <c r="D197" s="62"/>
      <c r="E197" s="17" t="s">
        <v>27</v>
      </c>
      <c r="F197" s="3" t="s">
        <v>28</v>
      </c>
      <c r="G197" s="3" t="s">
        <v>29</v>
      </c>
      <c r="H197" s="3" t="s">
        <v>30</v>
      </c>
    </row>
    <row r="198" spans="2:8" ht="13.5" thickBot="1" x14ac:dyDescent="0.25">
      <c r="B198" s="21" t="s">
        <v>5</v>
      </c>
      <c r="C198" s="22">
        <f>+C200+C201+C202</f>
        <v>76683000</v>
      </c>
      <c r="D198" s="22">
        <f t="shared" ref="D198:H198" si="28">+D200+D201+D202</f>
        <v>86756084</v>
      </c>
      <c r="E198" s="22">
        <f>+E200+E201+E202</f>
        <v>17835528</v>
      </c>
      <c r="F198" s="22">
        <f t="shared" si="28"/>
        <v>37362519</v>
      </c>
      <c r="G198" s="22">
        <f t="shared" si="28"/>
        <v>0</v>
      </c>
      <c r="H198" s="22">
        <f t="shared" si="28"/>
        <v>0</v>
      </c>
    </row>
    <row r="199" spans="2:8" ht="13.5" thickBot="1" x14ac:dyDescent="0.25">
      <c r="B199" s="5" t="s">
        <v>6</v>
      </c>
      <c r="C199" s="23"/>
      <c r="D199" s="23"/>
      <c r="E199" s="23"/>
      <c r="F199" s="23"/>
      <c r="G199" s="23"/>
      <c r="H199" s="23"/>
    </row>
    <row r="200" spans="2:8" ht="13.5" thickBot="1" x14ac:dyDescent="0.25">
      <c r="B200" s="6" t="s">
        <v>7</v>
      </c>
      <c r="C200" s="23">
        <v>65274600</v>
      </c>
      <c r="D200" s="23">
        <v>65834451</v>
      </c>
      <c r="E200" s="23">
        <v>15520110</v>
      </c>
      <c r="F200" s="23">
        <v>32116927</v>
      </c>
      <c r="G200" s="23"/>
      <c r="H200" s="23"/>
    </row>
    <row r="201" spans="2:8" ht="13.5" thickBot="1" x14ac:dyDescent="0.25">
      <c r="B201" s="6" t="s">
        <v>8</v>
      </c>
      <c r="C201" s="23">
        <v>11408400</v>
      </c>
      <c r="D201" s="23">
        <v>19692423</v>
      </c>
      <c r="E201" s="23">
        <v>2228091</v>
      </c>
      <c r="F201" s="23">
        <v>4436437</v>
      </c>
      <c r="G201" s="23"/>
      <c r="H201" s="23"/>
    </row>
    <row r="202" spans="2:8" ht="13.5" thickBot="1" x14ac:dyDescent="0.25">
      <c r="B202" s="6" t="s">
        <v>9</v>
      </c>
      <c r="C202" s="23"/>
      <c r="D202" s="23">
        <v>1229210</v>
      </c>
      <c r="E202" s="23">
        <v>87327</v>
      </c>
      <c r="F202" s="23">
        <v>809155</v>
      </c>
      <c r="G202" s="23"/>
      <c r="H202" s="23"/>
    </row>
    <row r="203" spans="2:8" ht="13.5" thickBot="1" x14ac:dyDescent="0.25">
      <c r="B203" s="5"/>
      <c r="C203" s="23"/>
      <c r="D203" s="23"/>
      <c r="E203" s="23"/>
      <c r="F203" s="23"/>
      <c r="G203" s="23"/>
      <c r="H203" s="23"/>
    </row>
    <row r="204" spans="2:8" ht="26.25" thickBot="1" x14ac:dyDescent="0.25">
      <c r="B204" s="21" t="s">
        <v>10</v>
      </c>
      <c r="C204" s="22">
        <f>+SUM(C205:C208)</f>
        <v>508400</v>
      </c>
      <c r="D204" s="22">
        <f t="shared" ref="D204:H204" si="29">+SUM(D205:D208)</f>
        <v>1381983</v>
      </c>
      <c r="E204" s="22">
        <f>+SUM(E205:E208)</f>
        <v>301783</v>
      </c>
      <c r="F204" s="22">
        <f>+SUM(F205:F208)</f>
        <v>764868</v>
      </c>
      <c r="G204" s="22">
        <f t="shared" si="29"/>
        <v>0</v>
      </c>
      <c r="H204" s="22">
        <f t="shared" si="29"/>
        <v>0</v>
      </c>
    </row>
    <row r="205" spans="2:8" ht="13.5" thickBot="1" x14ac:dyDescent="0.25">
      <c r="B205" s="5" t="s">
        <v>18</v>
      </c>
      <c r="C205" s="23"/>
      <c r="D205" s="23"/>
      <c r="E205" s="23"/>
      <c r="F205" s="23"/>
      <c r="G205" s="23"/>
      <c r="H205" s="23"/>
    </row>
    <row r="206" spans="2:8" ht="13.5" thickBot="1" x14ac:dyDescent="0.25">
      <c r="B206" s="48" t="s">
        <v>97</v>
      </c>
      <c r="C206" s="23">
        <v>508400</v>
      </c>
      <c r="D206" s="23">
        <v>1381983</v>
      </c>
      <c r="E206" s="23">
        <v>301783</v>
      </c>
      <c r="F206" s="23">
        <v>764868</v>
      </c>
      <c r="G206" s="23"/>
      <c r="H206" s="23"/>
    </row>
    <row r="207" spans="2:8" ht="13.5" thickBot="1" x14ac:dyDescent="0.25">
      <c r="B207" s="48" t="s">
        <v>68</v>
      </c>
      <c r="C207" s="23"/>
      <c r="D207" s="23"/>
      <c r="E207" s="23"/>
      <c r="F207" s="23"/>
      <c r="G207" s="23"/>
      <c r="H207" s="23"/>
    </row>
    <row r="208" spans="2:8" ht="13.5" thickBot="1" x14ac:dyDescent="0.25">
      <c r="B208" s="5"/>
      <c r="C208" s="23"/>
      <c r="D208" s="23"/>
      <c r="E208" s="23"/>
      <c r="F208" s="23"/>
      <c r="G208" s="23"/>
      <c r="H208" s="23"/>
    </row>
    <row r="209" spans="2:8" ht="13.5" thickBot="1" x14ac:dyDescent="0.25">
      <c r="B209" s="21" t="s">
        <v>12</v>
      </c>
      <c r="C209" s="22">
        <f>+C204+C198</f>
        <v>77191400</v>
      </c>
      <c r="D209" s="22">
        <f t="shared" ref="D209:H209" si="30">+D204+D198</f>
        <v>88138067</v>
      </c>
      <c r="E209" s="22">
        <f>+E204+E198</f>
        <v>18137311</v>
      </c>
      <c r="F209" s="22">
        <f t="shared" si="30"/>
        <v>38127387</v>
      </c>
      <c r="G209" s="22">
        <f t="shared" si="30"/>
        <v>0</v>
      </c>
      <c r="H209" s="22">
        <f t="shared" si="30"/>
        <v>0</v>
      </c>
    </row>
    <row r="210" spans="2:8" ht="13.5" thickBot="1" x14ac:dyDescent="0.25">
      <c r="B210" s="5"/>
      <c r="C210" s="23"/>
      <c r="D210" s="23"/>
      <c r="E210" s="23"/>
      <c r="F210" s="23"/>
      <c r="G210" s="23"/>
      <c r="H210" s="23"/>
    </row>
    <row r="211" spans="2:8" ht="13.5" thickBot="1" x14ac:dyDescent="0.25">
      <c r="B211" s="5" t="s">
        <v>13</v>
      </c>
      <c r="C211" s="25"/>
      <c r="D211" s="25"/>
      <c r="E211" s="25"/>
      <c r="F211" s="25"/>
      <c r="G211" s="25"/>
      <c r="H211" s="25"/>
    </row>
    <row r="212" spans="2:8" ht="13.5" thickBot="1" x14ac:dyDescent="0.25">
      <c r="B212" s="26"/>
      <c r="C212" s="28"/>
      <c r="D212" s="28"/>
      <c r="E212" s="28"/>
      <c r="F212" s="28"/>
      <c r="G212" s="28"/>
      <c r="H212" s="28"/>
    </row>
    <row r="213" spans="2:8" ht="13.5" thickBot="1" x14ac:dyDescent="0.25">
      <c r="B213" s="69" t="s">
        <v>69</v>
      </c>
      <c r="C213" s="70"/>
      <c r="D213" s="70"/>
      <c r="E213" s="70"/>
      <c r="F213" s="70"/>
      <c r="G213" s="70"/>
      <c r="H213" s="71"/>
    </row>
    <row r="214" spans="2:8" ht="12.75" customHeight="1" x14ac:dyDescent="0.2">
      <c r="B214" s="32" t="s">
        <v>1</v>
      </c>
      <c r="C214" s="53" t="s">
        <v>25</v>
      </c>
      <c r="D214" s="60" t="s">
        <v>26</v>
      </c>
      <c r="E214" s="10" t="s">
        <v>3</v>
      </c>
      <c r="F214" s="10" t="s">
        <v>3</v>
      </c>
      <c r="G214" s="10" t="s">
        <v>3</v>
      </c>
      <c r="H214" s="10" t="s">
        <v>3</v>
      </c>
    </row>
    <row r="215" spans="2:8" x14ac:dyDescent="0.2">
      <c r="B215" s="32" t="s">
        <v>2</v>
      </c>
      <c r="C215" s="54"/>
      <c r="D215" s="61"/>
      <c r="E215" s="2" t="s">
        <v>4</v>
      </c>
      <c r="F215" s="2" t="s">
        <v>4</v>
      </c>
      <c r="G215" s="2" t="s">
        <v>4</v>
      </c>
      <c r="H215" s="2" t="s">
        <v>4</v>
      </c>
    </row>
    <row r="216" spans="2:8" ht="26.25" thickBot="1" x14ac:dyDescent="0.25">
      <c r="B216" s="5"/>
      <c r="C216" s="55"/>
      <c r="D216" s="62"/>
      <c r="E216" s="17" t="s">
        <v>27</v>
      </c>
      <c r="F216" s="3" t="s">
        <v>28</v>
      </c>
      <c r="G216" s="3" t="s">
        <v>29</v>
      </c>
      <c r="H216" s="3" t="s">
        <v>30</v>
      </c>
    </row>
    <row r="217" spans="2:8" ht="13.5" thickBot="1" x14ac:dyDescent="0.25">
      <c r="B217" s="21" t="s">
        <v>5</v>
      </c>
      <c r="C217" s="22">
        <f>+C219+C220+C221</f>
        <v>4873300</v>
      </c>
      <c r="D217" s="22">
        <f t="shared" ref="D217:H217" si="31">+D219+D220+D221</f>
        <v>7529035</v>
      </c>
      <c r="E217" s="22">
        <f>+E219+E220+E221</f>
        <v>2085762</v>
      </c>
      <c r="F217" s="22">
        <f t="shared" si="31"/>
        <v>4287100</v>
      </c>
      <c r="G217" s="22">
        <f t="shared" si="31"/>
        <v>0</v>
      </c>
      <c r="H217" s="22">
        <f t="shared" si="31"/>
        <v>0</v>
      </c>
    </row>
    <row r="218" spans="2:8" ht="13.5" thickBot="1" x14ac:dyDescent="0.25">
      <c r="B218" s="5" t="s">
        <v>6</v>
      </c>
      <c r="C218" s="23"/>
      <c r="D218" s="23"/>
      <c r="E218" s="23"/>
      <c r="F218" s="23"/>
      <c r="G218" s="23"/>
      <c r="H218" s="23"/>
    </row>
    <row r="219" spans="2:8" ht="13.5" thickBot="1" x14ac:dyDescent="0.25">
      <c r="B219" s="6" t="s">
        <v>7</v>
      </c>
      <c r="C219" s="23">
        <v>3647800</v>
      </c>
      <c r="D219" s="23">
        <v>4593430</v>
      </c>
      <c r="E219" s="23">
        <v>1064963</v>
      </c>
      <c r="F219" s="23">
        <v>2474998</v>
      </c>
      <c r="G219" s="23"/>
      <c r="H219" s="23"/>
    </row>
    <row r="220" spans="2:8" ht="13.5" thickBot="1" x14ac:dyDescent="0.25">
      <c r="B220" s="6" t="s">
        <v>8</v>
      </c>
      <c r="C220" s="23">
        <v>1225500</v>
      </c>
      <c r="D220" s="23">
        <v>2924917</v>
      </c>
      <c r="E220" s="23">
        <v>1020128</v>
      </c>
      <c r="F220" s="23">
        <v>1800381</v>
      </c>
      <c r="G220" s="23"/>
      <c r="H220" s="23"/>
    </row>
    <row r="221" spans="2:8" ht="13.5" thickBot="1" x14ac:dyDescent="0.25">
      <c r="B221" s="6" t="s">
        <v>9</v>
      </c>
      <c r="C221" s="23"/>
      <c r="D221" s="23">
        <v>10688</v>
      </c>
      <c r="E221" s="23">
        <v>671</v>
      </c>
      <c r="F221" s="23">
        <v>11721</v>
      </c>
      <c r="G221" s="23"/>
      <c r="H221" s="23"/>
    </row>
    <row r="222" spans="2:8" ht="13.5" thickBot="1" x14ac:dyDescent="0.25">
      <c r="B222" s="5"/>
      <c r="C222" s="23"/>
      <c r="D222" s="23"/>
      <c r="E222" s="23"/>
      <c r="F222" s="23"/>
      <c r="G222" s="23"/>
      <c r="H222" s="23"/>
    </row>
    <row r="223" spans="2:8" ht="26.25" thickBot="1" x14ac:dyDescent="0.25">
      <c r="B223" s="21" t="s">
        <v>10</v>
      </c>
      <c r="C223" s="22">
        <f>+SUM(C224:C227)</f>
        <v>0</v>
      </c>
      <c r="D223" s="22">
        <f t="shared" ref="D223:H223" si="32">+SUM(D224:D227)</f>
        <v>0</v>
      </c>
      <c r="E223" s="22">
        <f>+SUM(E224:E227)</f>
        <v>0</v>
      </c>
      <c r="F223" s="22">
        <f t="shared" si="32"/>
        <v>0</v>
      </c>
      <c r="G223" s="22">
        <f t="shared" si="32"/>
        <v>0</v>
      </c>
      <c r="H223" s="22">
        <f t="shared" si="32"/>
        <v>0</v>
      </c>
    </row>
    <row r="224" spans="2:8" ht="13.5" thickBot="1" x14ac:dyDescent="0.25">
      <c r="B224" s="5" t="s">
        <v>18</v>
      </c>
      <c r="C224" s="23"/>
      <c r="D224" s="23"/>
      <c r="E224" s="23"/>
      <c r="F224" s="23"/>
      <c r="G224" s="23"/>
      <c r="H224" s="23"/>
    </row>
    <row r="225" spans="2:8" ht="13.5" thickBot="1" x14ac:dyDescent="0.25">
      <c r="B225" s="5" t="s">
        <v>11</v>
      </c>
      <c r="C225" s="23"/>
      <c r="D225" s="23"/>
      <c r="E225" s="23"/>
      <c r="F225" s="23"/>
      <c r="G225" s="23"/>
      <c r="H225" s="23"/>
    </row>
    <row r="226" spans="2:8" ht="13.5" thickBot="1" x14ac:dyDescent="0.25">
      <c r="B226" s="5" t="s">
        <v>11</v>
      </c>
      <c r="C226" s="23"/>
      <c r="D226" s="23"/>
      <c r="E226" s="23"/>
      <c r="F226" s="23"/>
      <c r="G226" s="23"/>
      <c r="H226" s="23"/>
    </row>
    <row r="227" spans="2:8" ht="13.5" thickBot="1" x14ac:dyDescent="0.25">
      <c r="B227" s="5"/>
      <c r="C227" s="23"/>
      <c r="D227" s="23"/>
      <c r="E227" s="23"/>
      <c r="F227" s="23"/>
      <c r="G227" s="23"/>
      <c r="H227" s="23"/>
    </row>
    <row r="228" spans="2:8" ht="13.5" thickBot="1" x14ac:dyDescent="0.25">
      <c r="B228" s="21" t="s">
        <v>12</v>
      </c>
      <c r="C228" s="22">
        <f>+C223+C217</f>
        <v>4873300</v>
      </c>
      <c r="D228" s="22">
        <f t="shared" ref="D228:H228" si="33">+D223+D217</f>
        <v>7529035</v>
      </c>
      <c r="E228" s="22">
        <f>+E223+E217</f>
        <v>2085762</v>
      </c>
      <c r="F228" s="22">
        <f t="shared" si="33"/>
        <v>4287100</v>
      </c>
      <c r="G228" s="22">
        <f t="shared" si="33"/>
        <v>0</v>
      </c>
      <c r="H228" s="22">
        <f t="shared" si="33"/>
        <v>0</v>
      </c>
    </row>
    <row r="229" spans="2:8" ht="13.5" thickBot="1" x14ac:dyDescent="0.25">
      <c r="B229" s="5"/>
      <c r="C229" s="23"/>
      <c r="D229" s="23"/>
      <c r="E229" s="23"/>
      <c r="F229" s="23"/>
      <c r="G229" s="23"/>
      <c r="H229" s="23"/>
    </row>
    <row r="230" spans="2:8" ht="13.5" thickBot="1" x14ac:dyDescent="0.25">
      <c r="B230" s="5" t="s">
        <v>13</v>
      </c>
      <c r="C230" s="25">
        <v>103</v>
      </c>
      <c r="D230" s="25">
        <v>103</v>
      </c>
      <c r="E230" s="25">
        <v>83</v>
      </c>
      <c r="F230" s="25">
        <v>84</v>
      </c>
      <c r="G230" s="25"/>
      <c r="H230" s="25"/>
    </row>
    <row r="231" spans="2:8" x14ac:dyDescent="0.2">
      <c r="B231" s="45"/>
      <c r="C231" s="40"/>
      <c r="D231" s="40"/>
      <c r="E231" s="40"/>
      <c r="F231" s="40"/>
      <c r="G231" s="40"/>
      <c r="H231" s="40"/>
    </row>
    <row r="232" spans="2:8" x14ac:dyDescent="0.2">
      <c r="B232" s="68" t="s">
        <v>70</v>
      </c>
      <c r="C232" s="68"/>
      <c r="D232" s="68"/>
      <c r="E232" s="68"/>
      <c r="F232" s="68"/>
      <c r="G232" s="68"/>
      <c r="H232" s="68"/>
    </row>
    <row r="233" spans="2:8" x14ac:dyDescent="0.2">
      <c r="B233" s="68"/>
      <c r="C233" s="68"/>
      <c r="D233" s="68"/>
      <c r="E233" s="68"/>
      <c r="F233" s="68"/>
      <c r="G233" s="68"/>
      <c r="H233" s="68"/>
    </row>
    <row r="234" spans="2:8" ht="13.5" thickBot="1" x14ac:dyDescent="0.25"/>
    <row r="235" spans="2:8" ht="13.5" thickBot="1" x14ac:dyDescent="0.25">
      <c r="B235" s="69" t="s">
        <v>19</v>
      </c>
      <c r="C235" s="70"/>
      <c r="D235" s="70"/>
      <c r="E235" s="70"/>
      <c r="F235" s="70"/>
      <c r="G235" s="70"/>
      <c r="H235" s="71"/>
    </row>
    <row r="236" spans="2:8" ht="12.75" customHeight="1" x14ac:dyDescent="0.2">
      <c r="B236" s="32" t="s">
        <v>20</v>
      </c>
      <c r="C236" s="53" t="s">
        <v>25</v>
      </c>
      <c r="D236" s="60" t="s">
        <v>26</v>
      </c>
      <c r="E236" s="10" t="s">
        <v>3</v>
      </c>
      <c r="F236" s="10" t="s">
        <v>3</v>
      </c>
      <c r="G236" s="10" t="s">
        <v>3</v>
      </c>
      <c r="H236" s="10" t="s">
        <v>3</v>
      </c>
    </row>
    <row r="237" spans="2:8" x14ac:dyDescent="0.2">
      <c r="B237" s="32" t="s">
        <v>2</v>
      </c>
      <c r="C237" s="54"/>
      <c r="D237" s="61"/>
      <c r="E237" s="2" t="s">
        <v>4</v>
      </c>
      <c r="F237" s="2" t="s">
        <v>4</v>
      </c>
      <c r="G237" s="2" t="s">
        <v>4</v>
      </c>
      <c r="H237" s="2" t="s">
        <v>4</v>
      </c>
    </row>
    <row r="238" spans="2:8" ht="26.25" thickBot="1" x14ac:dyDescent="0.25">
      <c r="B238" s="5"/>
      <c r="C238" s="55"/>
      <c r="D238" s="62"/>
      <c r="E238" s="17" t="s">
        <v>27</v>
      </c>
      <c r="F238" s="3" t="s">
        <v>28</v>
      </c>
      <c r="G238" s="3" t="s">
        <v>29</v>
      </c>
      <c r="H238" s="3" t="s">
        <v>30</v>
      </c>
    </row>
    <row r="239" spans="2:8" ht="13.5" thickBot="1" x14ac:dyDescent="0.25">
      <c r="B239" s="21" t="s">
        <v>5</v>
      </c>
      <c r="C239" s="22">
        <f>+C241+C242+C243</f>
        <v>327599900</v>
      </c>
      <c r="D239" s="22">
        <f t="shared" ref="D239:H239" si="34">+D241+D242+D243</f>
        <v>380729269</v>
      </c>
      <c r="E239" s="22">
        <f>+E241+E242+E243</f>
        <v>90384665</v>
      </c>
      <c r="F239" s="22">
        <f t="shared" si="34"/>
        <v>190358969</v>
      </c>
      <c r="G239" s="22">
        <f t="shared" si="34"/>
        <v>0</v>
      </c>
      <c r="H239" s="22">
        <f t="shared" si="34"/>
        <v>0</v>
      </c>
    </row>
    <row r="240" spans="2:8" ht="13.5" thickBot="1" x14ac:dyDescent="0.25">
      <c r="B240" s="5" t="s">
        <v>6</v>
      </c>
      <c r="C240" s="23"/>
      <c r="D240" s="23"/>
      <c r="E240" s="23"/>
      <c r="F240" s="23"/>
      <c r="G240" s="23"/>
      <c r="H240" s="23"/>
    </row>
    <row r="241" spans="2:8" ht="13.5" thickBot="1" x14ac:dyDescent="0.25">
      <c r="B241" s="6" t="s">
        <v>7</v>
      </c>
      <c r="C241" s="23">
        <f t="shared" ref="C241:H243" si="35">+C12+C35+C55+C73+C95+C115+C134+C152+C180+C200+C219</f>
        <v>214613500</v>
      </c>
      <c r="D241" s="23">
        <f t="shared" si="35"/>
        <v>221199991</v>
      </c>
      <c r="E241" s="23">
        <f t="shared" si="35"/>
        <v>65065155</v>
      </c>
      <c r="F241" s="23">
        <f t="shared" si="35"/>
        <v>139123767</v>
      </c>
      <c r="G241" s="23">
        <f t="shared" si="35"/>
        <v>0</v>
      </c>
      <c r="H241" s="23">
        <f t="shared" si="35"/>
        <v>0</v>
      </c>
    </row>
    <row r="242" spans="2:8" ht="13.5" thickBot="1" x14ac:dyDescent="0.25">
      <c r="B242" s="6" t="s">
        <v>8</v>
      </c>
      <c r="C242" s="23">
        <f t="shared" si="35"/>
        <v>112986400</v>
      </c>
      <c r="D242" s="23">
        <f t="shared" si="35"/>
        <v>153948243</v>
      </c>
      <c r="E242" s="23">
        <f t="shared" si="35"/>
        <v>23924570</v>
      </c>
      <c r="F242" s="23">
        <f t="shared" si="35"/>
        <v>47058737</v>
      </c>
      <c r="G242" s="23">
        <f t="shared" si="35"/>
        <v>0</v>
      </c>
      <c r="H242" s="23">
        <f t="shared" si="35"/>
        <v>0</v>
      </c>
    </row>
    <row r="243" spans="2:8" ht="13.5" thickBot="1" x14ac:dyDescent="0.25">
      <c r="B243" s="6" t="s">
        <v>9</v>
      </c>
      <c r="C243" s="23">
        <f t="shared" si="35"/>
        <v>0</v>
      </c>
      <c r="D243" s="23">
        <f t="shared" si="35"/>
        <v>5581035</v>
      </c>
      <c r="E243" s="23">
        <f t="shared" si="35"/>
        <v>1394940</v>
      </c>
      <c r="F243" s="23">
        <f t="shared" si="35"/>
        <v>4176465</v>
      </c>
      <c r="G243" s="23">
        <f t="shared" si="35"/>
        <v>0</v>
      </c>
      <c r="H243" s="23">
        <f t="shared" si="35"/>
        <v>0</v>
      </c>
    </row>
    <row r="244" spans="2:8" ht="13.5" thickBot="1" x14ac:dyDescent="0.25">
      <c r="B244" s="5"/>
      <c r="C244" s="23"/>
      <c r="D244" s="23"/>
      <c r="E244" s="23"/>
      <c r="F244" s="23"/>
      <c r="G244" s="23"/>
      <c r="H244" s="23"/>
    </row>
    <row r="245" spans="2:8" ht="26.25" thickBot="1" x14ac:dyDescent="0.25">
      <c r="B245" s="21" t="s">
        <v>10</v>
      </c>
      <c r="C245" s="22">
        <f>C247+C248+C249+C250+C251+C252+C253+C254+C255+C256+C257+C261+C262+C263+C264+C265+C266+C267+C268+C269+C270+C271+C272+C273+C274+C275+C276+C277</f>
        <v>75750600</v>
      </c>
      <c r="D245" s="22">
        <f t="shared" ref="D245:H245" si="36">D247+D248+D249+D250+D251+D252+D253+D254+D255+D256+D257+D261+D262+D263+D264+D265+D266+D267+D268+D269+D270+D271+D272+D273+D274+D275+D276+D277</f>
        <v>86773669</v>
      </c>
      <c r="E245" s="22">
        <f t="shared" si="36"/>
        <v>9255479</v>
      </c>
      <c r="F245" s="22">
        <f>F247+F248+F249+F250+F251+F252+F253+F254+F255+F256+F257+F261+F262+F263+F264+F265+F266+F267+F268+F269+F270+F271+F272+F273+F274+F275+F276+F277</f>
        <v>24810955</v>
      </c>
      <c r="G245" s="22">
        <f t="shared" si="36"/>
        <v>0</v>
      </c>
      <c r="H245" s="22">
        <f t="shared" si="36"/>
        <v>0</v>
      </c>
    </row>
    <row r="246" spans="2:8" ht="13.5" thickBot="1" x14ac:dyDescent="0.25">
      <c r="B246" s="5" t="s">
        <v>18</v>
      </c>
      <c r="C246" s="23"/>
      <c r="D246" s="23"/>
      <c r="E246" s="23"/>
      <c r="F246" s="23"/>
      <c r="G246" s="23"/>
      <c r="H246" s="23"/>
    </row>
    <row r="247" spans="2:8" ht="13.5" thickBot="1" x14ac:dyDescent="0.25">
      <c r="B247" s="5" t="s">
        <v>7</v>
      </c>
      <c r="C247" s="29">
        <f t="shared" ref="C247" si="37">+C18+C41+C101+C121+C158+C186</f>
        <v>0</v>
      </c>
      <c r="D247" s="29">
        <f t="shared" ref="D247:H247" si="38">+D18+D41+D101+D121+D158+D186</f>
        <v>0</v>
      </c>
      <c r="E247" s="29">
        <f t="shared" si="38"/>
        <v>0</v>
      </c>
      <c r="F247" s="29">
        <f t="shared" si="38"/>
        <v>17710</v>
      </c>
      <c r="G247" s="29">
        <f t="shared" si="38"/>
        <v>0</v>
      </c>
      <c r="H247" s="29">
        <f t="shared" si="38"/>
        <v>0</v>
      </c>
    </row>
    <row r="248" spans="2:8" ht="13.5" thickBot="1" x14ac:dyDescent="0.25">
      <c r="B248" s="24" t="s">
        <v>8</v>
      </c>
      <c r="C248" s="29">
        <f t="shared" ref="C248" si="39">+C19+C42+C122+C159+C187</f>
        <v>0</v>
      </c>
      <c r="D248" s="29">
        <f t="shared" ref="D248:H248" si="40">+D19+D42+D122+D159+D187</f>
        <v>0</v>
      </c>
      <c r="E248" s="29">
        <f t="shared" si="40"/>
        <v>835</v>
      </c>
      <c r="F248" s="29">
        <f t="shared" si="40"/>
        <v>176388</v>
      </c>
      <c r="G248" s="29">
        <f t="shared" si="40"/>
        <v>0</v>
      </c>
      <c r="H248" s="29">
        <f t="shared" si="40"/>
        <v>0</v>
      </c>
    </row>
    <row r="249" spans="2:8" ht="52.5" customHeight="1" thickBot="1" x14ac:dyDescent="0.25">
      <c r="B249" s="36" t="str">
        <f t="shared" ref="B249:C252" si="41">B20</f>
        <v>Теренни археологически проучвания и теренна консервация на недвижими археологически културни ценности - Закон за културното наследство</v>
      </c>
      <c r="C249" s="41">
        <f t="shared" si="41"/>
        <v>0</v>
      </c>
      <c r="D249" s="41">
        <f t="shared" ref="D249:H249" si="42">D20</f>
        <v>8127</v>
      </c>
      <c r="E249" s="41">
        <f t="shared" si="42"/>
        <v>0</v>
      </c>
      <c r="F249" s="41">
        <f t="shared" si="42"/>
        <v>0</v>
      </c>
      <c r="G249" s="41">
        <f t="shared" si="42"/>
        <v>0</v>
      </c>
      <c r="H249" s="41">
        <f t="shared" si="42"/>
        <v>0</v>
      </c>
    </row>
    <row r="250" spans="2:8" ht="39" thickBot="1" x14ac:dyDescent="0.25">
      <c r="B250" s="36" t="str">
        <f t="shared" si="41"/>
        <v xml:space="preserve">Консервационно-реставрационни работи за създаване и опазване на културните ценности - Закон за културното наследство  </v>
      </c>
      <c r="C250" s="41">
        <f t="shared" si="41"/>
        <v>0</v>
      </c>
      <c r="D250" s="41">
        <f t="shared" ref="D250:H250" si="43">D21</f>
        <v>177297</v>
      </c>
      <c r="E250" s="41">
        <f t="shared" si="43"/>
        <v>55409</v>
      </c>
      <c r="F250" s="41">
        <f t="shared" si="43"/>
        <v>62917</v>
      </c>
      <c r="G250" s="41">
        <f t="shared" si="43"/>
        <v>0</v>
      </c>
      <c r="H250" s="41">
        <f t="shared" si="43"/>
        <v>0</v>
      </c>
    </row>
    <row r="251" spans="2:8" ht="39" customHeight="1" thickBot="1" x14ac:dyDescent="0.25">
      <c r="B251" s="36" t="str">
        <f t="shared" si="41"/>
        <v xml:space="preserve">Членски внос и участие в нетърговски организации и дейности в областта на недвижимото културно наследство </v>
      </c>
      <c r="C251" s="41">
        <f t="shared" si="41"/>
        <v>6700</v>
      </c>
      <c r="D251" s="41">
        <f t="shared" ref="D251:H251" si="44">D22</f>
        <v>10700</v>
      </c>
      <c r="E251" s="41">
        <f t="shared" si="44"/>
        <v>0</v>
      </c>
      <c r="F251" s="41">
        <f t="shared" si="44"/>
        <v>10531</v>
      </c>
      <c r="G251" s="41">
        <f t="shared" si="44"/>
        <v>0</v>
      </c>
      <c r="H251" s="41">
        <f t="shared" si="44"/>
        <v>0</v>
      </c>
    </row>
    <row r="252" spans="2:8" ht="24.75" customHeight="1" thickBot="1" x14ac:dyDescent="0.25">
      <c r="B252" s="36" t="str">
        <f t="shared" si="41"/>
        <v>Субсидия за Националния дарителски фонд „13 века България“</v>
      </c>
      <c r="C252" s="41">
        <f t="shared" si="41"/>
        <v>226000</v>
      </c>
      <c r="D252" s="41">
        <f t="shared" ref="D252:H252" si="45">D23</f>
        <v>226000</v>
      </c>
      <c r="E252" s="41">
        <f t="shared" si="45"/>
        <v>75000</v>
      </c>
      <c r="F252" s="41">
        <f t="shared" si="45"/>
        <v>145000</v>
      </c>
      <c r="G252" s="41">
        <f t="shared" si="45"/>
        <v>0</v>
      </c>
      <c r="H252" s="41">
        <f t="shared" si="45"/>
        <v>0</v>
      </c>
    </row>
    <row r="253" spans="2:8" ht="37.5" customHeight="1" thickBot="1" x14ac:dyDescent="0.25">
      <c r="B253" s="42" t="str">
        <f t="shared" ref="B253:C254" si="46">B43</f>
        <v xml:space="preserve">Разходи за членски внос и участие в нетърговски организации и дейности в областта на движимото културно наследство </v>
      </c>
      <c r="C253" s="43">
        <f t="shared" si="46"/>
        <v>4800</v>
      </c>
      <c r="D253" s="43">
        <f t="shared" ref="D253:H253" si="47">D43</f>
        <v>4800</v>
      </c>
      <c r="E253" s="43">
        <f t="shared" si="47"/>
        <v>0</v>
      </c>
      <c r="F253" s="43">
        <f t="shared" si="47"/>
        <v>0</v>
      </c>
      <c r="G253" s="43">
        <f t="shared" si="47"/>
        <v>0</v>
      </c>
      <c r="H253" s="43">
        <f t="shared" si="47"/>
        <v>0</v>
      </c>
    </row>
    <row r="254" spans="2:8" ht="50.25" customHeight="1" thickBot="1" x14ac:dyDescent="0.25">
      <c r="B254" s="42" t="str">
        <f t="shared" si="46"/>
        <v xml:space="preserve">Субсидии за творчески проекти и други разходи в областта на движимото културно наследство и визуалните изкуства на основание ЗЗРК и ЗКН </v>
      </c>
      <c r="C254" s="43">
        <f t="shared" si="46"/>
        <v>1540000</v>
      </c>
      <c r="D254" s="43">
        <f t="shared" ref="D254:H254" si="48">D44</f>
        <v>3240000</v>
      </c>
      <c r="E254" s="43">
        <f t="shared" si="48"/>
        <v>1067</v>
      </c>
      <c r="F254" s="43">
        <f t="shared" si="48"/>
        <v>1067</v>
      </c>
      <c r="G254" s="43">
        <f t="shared" si="48"/>
        <v>0</v>
      </c>
      <c r="H254" s="43">
        <f t="shared" si="48"/>
        <v>0</v>
      </c>
    </row>
    <row r="255" spans="2:8" ht="72" customHeight="1" thickBot="1" x14ac:dyDescent="0.25">
      <c r="B255" s="42" t="str">
        <f>B61</f>
        <v xml:space="preserve"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 </v>
      </c>
      <c r="C255" s="43">
        <f>C61</f>
        <v>8600000</v>
      </c>
      <c r="D255" s="43">
        <f t="shared" ref="D255:H255" si="49">D61</f>
        <v>8617884</v>
      </c>
      <c r="E255" s="43">
        <f t="shared" si="49"/>
        <v>-94444</v>
      </c>
      <c r="F255" s="43">
        <f t="shared" si="49"/>
        <v>167745</v>
      </c>
      <c r="G255" s="43">
        <f t="shared" si="49"/>
        <v>0</v>
      </c>
      <c r="H255" s="43">
        <f t="shared" si="49"/>
        <v>0</v>
      </c>
    </row>
    <row r="256" spans="2:8" ht="52.5" customHeight="1" thickBot="1" x14ac:dyDescent="0.25">
      <c r="B256" s="42" t="str">
        <f>B79</f>
        <v>Членски внос в областта на филмовото изкуство (Европейски фонд „Евроимаж“ и Европейската аудиовизуална обсерватория)</v>
      </c>
      <c r="C256" s="43">
        <f>C79</f>
        <v>297800</v>
      </c>
      <c r="D256" s="43">
        <f t="shared" ref="D256:H256" si="50">D79</f>
        <v>297800</v>
      </c>
      <c r="E256" s="43">
        <f t="shared" si="50"/>
        <v>237105</v>
      </c>
      <c r="F256" s="43">
        <f t="shared" si="50"/>
        <v>441640</v>
      </c>
      <c r="G256" s="43">
        <f t="shared" si="50"/>
        <v>0</v>
      </c>
      <c r="H256" s="43">
        <f t="shared" si="50"/>
        <v>0</v>
      </c>
    </row>
    <row r="257" spans="2:8" ht="53.25" customHeight="1" thickBot="1" x14ac:dyDescent="0.25">
      <c r="B257" s="42" t="str">
        <f>B80</f>
        <v>Субсидии за творчески проекти за създаване и разпространение на български филми и копродукции с българско участие на основание ЗФИ, в т. ч.:</v>
      </c>
      <c r="C257" s="43">
        <f>C80</f>
        <v>53322000</v>
      </c>
      <c r="D257" s="43">
        <f t="shared" ref="D257:H257" si="51">D80</f>
        <v>53322000</v>
      </c>
      <c r="E257" s="43">
        <f t="shared" si="51"/>
        <v>5484848</v>
      </c>
      <c r="F257" s="43">
        <f t="shared" si="51"/>
        <v>17245105</v>
      </c>
      <c r="G257" s="43">
        <f t="shared" si="51"/>
        <v>0</v>
      </c>
      <c r="H257" s="43">
        <f t="shared" si="51"/>
        <v>0</v>
      </c>
    </row>
    <row r="258" spans="2:8" ht="53.25" customHeight="1" thickBot="1" x14ac:dyDescent="0.25">
      <c r="B258" s="42" t="str">
        <f t="shared" ref="B258:B260" si="52">B81</f>
        <v>Субсидии за творчески проекти – за създаване и разпространение на български филми и копродукции с българско участие на основание ЗФИ (Схеми по чл. 26, ал. 1, т.1, т. 3, т.4 и т. 5)</v>
      </c>
      <c r="C258" s="43">
        <f t="shared" ref="C258" si="53">C81</f>
        <v>30781000</v>
      </c>
      <c r="D258" s="43">
        <f t="shared" ref="D258:H258" si="54">D81</f>
        <v>30781000</v>
      </c>
      <c r="E258" s="43">
        <f t="shared" si="54"/>
        <v>3823804</v>
      </c>
      <c r="F258" s="43">
        <f t="shared" si="54"/>
        <v>10160844</v>
      </c>
      <c r="G258" s="43">
        <f t="shared" si="54"/>
        <v>0</v>
      </c>
      <c r="H258" s="43">
        <f t="shared" si="54"/>
        <v>0</v>
      </c>
    </row>
    <row r="259" spans="2:8" ht="53.25" customHeight="1" thickBot="1" x14ac:dyDescent="0.25">
      <c r="B259" s="42" t="str">
        <f t="shared" si="52"/>
        <v>Субсидия за схема за държавна помощ за проекти за възстановяване на разходи за производство на филми на основание на ЗФИ (Схема по чл. 26, ал. 1, т. 2)</v>
      </c>
      <c r="C259" s="43">
        <f t="shared" ref="C259" si="55">C82</f>
        <v>20095300</v>
      </c>
      <c r="D259" s="43">
        <f t="shared" ref="D259:H259" si="56">D82</f>
        <v>20095300</v>
      </c>
      <c r="E259" s="43">
        <f t="shared" si="56"/>
        <v>1501044</v>
      </c>
      <c r="F259" s="43">
        <f t="shared" si="56"/>
        <v>6924261</v>
      </c>
      <c r="G259" s="43">
        <f t="shared" si="56"/>
        <v>0</v>
      </c>
      <c r="H259" s="43">
        <f t="shared" si="56"/>
        <v>0</v>
      </c>
    </row>
    <row r="260" spans="2:8" ht="53.25" customHeight="1" thickBot="1" x14ac:dyDescent="0.25">
      <c r="B260" s="42" t="str">
        <f t="shared" si="52"/>
        <v xml:space="preserve">Субсидия за схема за държавна помощ за проекти за създаване на сериали на основание на ЗФИ (Схема по чл. 26, ал. 1, т. 6) </v>
      </c>
      <c r="C260" s="43">
        <f t="shared" ref="C260" si="57">C83</f>
        <v>2445700</v>
      </c>
      <c r="D260" s="43">
        <f t="shared" ref="D260:H260" si="58">D83</f>
        <v>2445700</v>
      </c>
      <c r="E260" s="43">
        <f t="shared" si="58"/>
        <v>160000</v>
      </c>
      <c r="F260" s="43">
        <f t="shared" si="58"/>
        <v>160000</v>
      </c>
      <c r="G260" s="43">
        <f t="shared" si="58"/>
        <v>0</v>
      </c>
      <c r="H260" s="43">
        <f t="shared" si="58"/>
        <v>0</v>
      </c>
    </row>
    <row r="261" spans="2:8" ht="42.75" customHeight="1" thickBot="1" x14ac:dyDescent="0.25">
      <c r="B261" s="42" t="str">
        <f>B102</f>
        <v>Членски внос в областта на сценичните изкуства (Международната организация на куклените театри)</v>
      </c>
      <c r="C261" s="43">
        <f>C102</f>
        <v>700</v>
      </c>
      <c r="D261" s="43">
        <f t="shared" ref="D261:H261" si="59">D102</f>
        <v>900</v>
      </c>
      <c r="E261" s="43">
        <f t="shared" si="59"/>
        <v>0</v>
      </c>
      <c r="F261" s="43">
        <f t="shared" si="59"/>
        <v>900</v>
      </c>
      <c r="G261" s="43">
        <f t="shared" si="59"/>
        <v>0</v>
      </c>
      <c r="H261" s="43">
        <f t="shared" si="59"/>
        <v>0</v>
      </c>
    </row>
    <row r="262" spans="2:8" ht="49.5" customHeight="1" thickBot="1" x14ac:dyDescent="0.25">
      <c r="B262" s="42" t="str">
        <f>B103</f>
        <v>Субсидии за творчески проекти и други разходи за финансово подпомагане създаването и разпространението на сценични произведения на основание ЗЗРК</v>
      </c>
      <c r="C262" s="43">
        <f>C103</f>
        <v>3250000</v>
      </c>
      <c r="D262" s="43">
        <f t="shared" ref="D262:H262" si="60">D103</f>
        <v>7649800</v>
      </c>
      <c r="E262" s="43">
        <f t="shared" si="60"/>
        <v>155709</v>
      </c>
      <c r="F262" s="43">
        <f t="shared" si="60"/>
        <v>493791</v>
      </c>
      <c r="G262" s="43">
        <f t="shared" si="60"/>
        <v>0</v>
      </c>
      <c r="H262" s="43">
        <f t="shared" si="60"/>
        <v>0</v>
      </c>
    </row>
    <row r="263" spans="2:8" ht="42" customHeight="1" thickBot="1" x14ac:dyDescent="0.25">
      <c r="B263" s="42" t="str">
        <f>B123</f>
        <v>Субсидии и други разходи за фестивали, конкурси, събития и чествания</v>
      </c>
      <c r="C263" s="43">
        <f>C123</f>
        <v>2865200</v>
      </c>
      <c r="D263" s="43">
        <f t="shared" ref="D263:H263" si="61">D123</f>
        <v>6145200</v>
      </c>
      <c r="E263" s="43">
        <f t="shared" si="61"/>
        <v>2317921</v>
      </c>
      <c r="F263" s="43">
        <f t="shared" si="61"/>
        <v>4149233</v>
      </c>
      <c r="G263" s="43">
        <f t="shared" si="61"/>
        <v>0</v>
      </c>
      <c r="H263" s="43">
        <f t="shared" si="61"/>
        <v>0</v>
      </c>
    </row>
    <row r="264" spans="2:8" ht="24.75" customHeight="1" thickBot="1" x14ac:dyDescent="0.25">
      <c r="B264" s="42" t="str">
        <f>B140</f>
        <v xml:space="preserve">Разходи за членски внос в Световната организация за интелектуална собственост </v>
      </c>
      <c r="C264" s="43">
        <f>C140</f>
        <v>58000</v>
      </c>
      <c r="D264" s="43">
        <f t="shared" ref="D264:H264" si="62">D140</f>
        <v>58000</v>
      </c>
      <c r="E264" s="43">
        <f t="shared" si="62"/>
        <v>0</v>
      </c>
      <c r="F264" s="43">
        <f t="shared" si="62"/>
        <v>0</v>
      </c>
      <c r="G264" s="43">
        <f t="shared" si="62"/>
        <v>0</v>
      </c>
      <c r="H264" s="43">
        <f t="shared" si="62"/>
        <v>0</v>
      </c>
    </row>
    <row r="265" spans="2:8" ht="24.75" customHeight="1" thickBot="1" x14ac:dyDescent="0.25">
      <c r="B265" s="42" t="str">
        <f>B160</f>
        <v>Членски внос във Фонда за опазване на нематериалното културно наследство на ЮНЕСКО</v>
      </c>
      <c r="C265" s="43">
        <f>C160</f>
        <v>2700</v>
      </c>
      <c r="D265" s="43">
        <f t="shared" ref="D265:H265" si="63">D160</f>
        <v>2700</v>
      </c>
      <c r="E265" s="43">
        <f t="shared" si="63"/>
        <v>3488</v>
      </c>
      <c r="F265" s="43">
        <f t="shared" si="63"/>
        <v>3488</v>
      </c>
      <c r="G265" s="43">
        <f t="shared" si="63"/>
        <v>0</v>
      </c>
      <c r="H265" s="43">
        <f t="shared" si="63"/>
        <v>0</v>
      </c>
    </row>
    <row r="266" spans="2:8" ht="24.75" customHeight="1" thickBot="1" x14ac:dyDescent="0.25">
      <c r="B266" s="42" t="str">
        <f t="shared" ref="B266:C273" si="64">B161</f>
        <v xml:space="preserve">Субсидии за творчески проекти и други разходи в областта на литературното наследство на основание ЗЗРК </v>
      </c>
      <c r="C266" s="43">
        <f t="shared" si="64"/>
        <v>230000</v>
      </c>
      <c r="D266" s="43">
        <f t="shared" ref="D266:H266" si="65">D161</f>
        <v>230000</v>
      </c>
      <c r="E266" s="43">
        <f t="shared" si="65"/>
        <v>0</v>
      </c>
      <c r="F266" s="43">
        <f t="shared" si="65"/>
        <v>0</v>
      </c>
      <c r="G266" s="43">
        <f t="shared" si="65"/>
        <v>0</v>
      </c>
      <c r="H266" s="43">
        <f t="shared" si="65"/>
        <v>0</v>
      </c>
    </row>
    <row r="267" spans="2:8" ht="24.75" customHeight="1" thickBot="1" x14ac:dyDescent="0.25">
      <c r="B267" s="42" t="str">
        <f t="shared" si="64"/>
        <v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v>
      </c>
      <c r="C267" s="43">
        <f t="shared" si="64"/>
        <v>1400000</v>
      </c>
      <c r="D267" s="43">
        <f t="shared" ref="D267:H267" si="66">D162</f>
        <v>1400000</v>
      </c>
      <c r="E267" s="43">
        <f t="shared" si="66"/>
        <v>0</v>
      </c>
      <c r="F267" s="43">
        <f t="shared" si="66"/>
        <v>0</v>
      </c>
      <c r="G267" s="43">
        <f t="shared" si="66"/>
        <v>0</v>
      </c>
      <c r="H267" s="43">
        <f t="shared" si="66"/>
        <v>0</v>
      </c>
    </row>
    <row r="268" spans="2:8" ht="24.75" customHeight="1" thickBot="1" x14ac:dyDescent="0.25">
      <c r="B268" s="42" t="str">
        <f t="shared" si="64"/>
        <v xml:space="preserve">Субсидия за Регионален център за опазване на нематериалното културно наследство в Югоизточна Европа </v>
      </c>
      <c r="C268" s="43">
        <f t="shared" si="64"/>
        <v>612000</v>
      </c>
      <c r="D268" s="43">
        <f t="shared" ref="D268:H268" si="67">D163</f>
        <v>612000</v>
      </c>
      <c r="E268" s="43">
        <f t="shared" si="67"/>
        <v>153000</v>
      </c>
      <c r="F268" s="43">
        <f t="shared" si="67"/>
        <v>306000</v>
      </c>
      <c r="G268" s="43">
        <f t="shared" si="67"/>
        <v>0</v>
      </c>
      <c r="H268" s="43">
        <f t="shared" si="67"/>
        <v>0</v>
      </c>
    </row>
    <row r="269" spans="2:8" ht="24.75" customHeight="1" thickBot="1" x14ac:dyDescent="0.25">
      <c r="B269" s="42" t="str">
        <f t="shared" si="64"/>
        <v xml:space="preserve">Награди за особени заслуги към българската държава и нацията </v>
      </c>
      <c r="C269" s="43">
        <f t="shared" si="64"/>
        <v>310100</v>
      </c>
      <c r="D269" s="43">
        <f t="shared" ref="D269:H269" si="68">D164</f>
        <v>810100</v>
      </c>
      <c r="E269" s="43">
        <f t="shared" si="68"/>
        <v>123300</v>
      </c>
      <c r="F269" s="43">
        <f t="shared" si="68"/>
        <v>328200</v>
      </c>
      <c r="G269" s="43">
        <f t="shared" si="68"/>
        <v>0</v>
      </c>
      <c r="H269" s="43">
        <f t="shared" si="68"/>
        <v>0</v>
      </c>
    </row>
    <row r="270" spans="2:8" ht="24.75" customHeight="1" thickBot="1" x14ac:dyDescent="0.25">
      <c r="B270" s="42" t="str">
        <f t="shared" si="64"/>
        <v>Програма „Българските библиотеки - съвременни центрове за четене и информираност“</v>
      </c>
      <c r="C270" s="43">
        <f t="shared" si="64"/>
        <v>2000000</v>
      </c>
      <c r="D270" s="43">
        <f t="shared" ref="D270:H270" si="69">D165</f>
        <v>2000000</v>
      </c>
      <c r="E270" s="43">
        <f t="shared" si="69"/>
        <v>237516</v>
      </c>
      <c r="F270" s="43">
        <f t="shared" si="69"/>
        <v>237516</v>
      </c>
      <c r="G270" s="43">
        <f t="shared" si="69"/>
        <v>0</v>
      </c>
      <c r="H270" s="43">
        <f t="shared" si="69"/>
        <v>0</v>
      </c>
    </row>
    <row r="271" spans="2:8" ht="24.75" customHeight="1" thickBot="1" x14ac:dyDescent="0.25">
      <c r="B271" s="42" t="str">
        <f t="shared" si="64"/>
        <v xml:space="preserve">Разходи за 27 библиотеки на основание Закона за обществените библиотеки </v>
      </c>
      <c r="C271" s="43">
        <f t="shared" si="64"/>
        <v>270000</v>
      </c>
      <c r="D271" s="43">
        <f t="shared" ref="D271:H271" si="70">D166</f>
        <v>270000</v>
      </c>
      <c r="E271" s="43">
        <f t="shared" si="70"/>
        <v>0</v>
      </c>
      <c r="F271" s="43">
        <f t="shared" si="70"/>
        <v>0</v>
      </c>
      <c r="G271" s="43">
        <f t="shared" si="70"/>
        <v>0</v>
      </c>
      <c r="H271" s="43">
        <f t="shared" si="70"/>
        <v>0</v>
      </c>
    </row>
    <row r="272" spans="2:8" ht="24.75" customHeight="1" thickBot="1" x14ac:dyDescent="0.25">
      <c r="B272" s="42" t="str">
        <f t="shared" si="64"/>
        <v>Субсидия за Съюза на народните читалища</v>
      </c>
      <c r="C272" s="43">
        <f t="shared" si="64"/>
        <v>86000</v>
      </c>
      <c r="D272" s="43">
        <f t="shared" ref="D272:H272" si="71">D167</f>
        <v>86000</v>
      </c>
      <c r="E272" s="43">
        <f t="shared" si="71"/>
        <v>86000</v>
      </c>
      <c r="F272" s="43">
        <f t="shared" si="71"/>
        <v>86000</v>
      </c>
      <c r="G272" s="43">
        <f t="shared" si="71"/>
        <v>0</v>
      </c>
      <c r="H272" s="43">
        <f t="shared" si="71"/>
        <v>0</v>
      </c>
    </row>
    <row r="273" spans="2:8" ht="24.75" customHeight="1" thickBot="1" x14ac:dyDescent="0.25">
      <c r="B273" s="42" t="str">
        <f t="shared" si="64"/>
        <v xml:space="preserve">     Награда „Библиотечна образователна среда“</v>
      </c>
      <c r="C273" s="43">
        <f t="shared" si="64"/>
        <v>95000</v>
      </c>
      <c r="D273" s="43">
        <f t="shared" ref="D273:H273" si="72">D168</f>
        <v>95000</v>
      </c>
      <c r="E273" s="43">
        <f t="shared" si="72"/>
        <v>0</v>
      </c>
      <c r="F273" s="43">
        <f t="shared" si="72"/>
        <v>0</v>
      </c>
      <c r="G273" s="43">
        <f t="shared" si="72"/>
        <v>0</v>
      </c>
      <c r="H273" s="43">
        <f t="shared" si="72"/>
        <v>0</v>
      </c>
    </row>
    <row r="274" spans="2:8" ht="39" customHeight="1" thickBot="1" x14ac:dyDescent="0.25">
      <c r="B274" s="42" t="str">
        <f>B188</f>
        <v xml:space="preserve"> Разходи за членски внос в областта на международното културно сътрудничество</v>
      </c>
      <c r="C274" s="43">
        <f>C188</f>
        <v>65200</v>
      </c>
      <c r="D274" s="43">
        <f t="shared" ref="D274:H274" si="73">D188</f>
        <v>65200</v>
      </c>
      <c r="E274" s="43">
        <f t="shared" si="73"/>
        <v>67166</v>
      </c>
      <c r="F274" s="43">
        <f t="shared" si="73"/>
        <v>70640</v>
      </c>
      <c r="G274" s="43">
        <f t="shared" si="73"/>
        <v>0</v>
      </c>
      <c r="H274" s="43">
        <f t="shared" si="73"/>
        <v>0</v>
      </c>
    </row>
    <row r="275" spans="2:8" ht="13.5" thickBot="1" x14ac:dyDescent="0.25">
      <c r="B275" s="42" t="str">
        <f>B206</f>
        <v xml:space="preserve">Стипендии </v>
      </c>
      <c r="C275" s="43">
        <f t="shared" ref="C275" si="74">C206</f>
        <v>508400</v>
      </c>
      <c r="D275" s="43">
        <f t="shared" ref="D275:H275" si="75">D206</f>
        <v>1381983</v>
      </c>
      <c r="E275" s="43">
        <f t="shared" si="75"/>
        <v>301783</v>
      </c>
      <c r="F275" s="43">
        <f t="shared" si="75"/>
        <v>764868</v>
      </c>
      <c r="G275" s="43">
        <f t="shared" si="75"/>
        <v>0</v>
      </c>
      <c r="H275" s="43">
        <f t="shared" si="75"/>
        <v>0</v>
      </c>
    </row>
    <row r="276" spans="2:8" ht="13.5" thickBot="1" x14ac:dyDescent="0.25">
      <c r="B276" s="42" t="str">
        <f>B207</f>
        <v>Награди</v>
      </c>
      <c r="C276" s="43">
        <f t="shared" ref="C276" si="76">C207</f>
        <v>0</v>
      </c>
      <c r="D276" s="43">
        <f t="shared" ref="D276:H276" si="77">D207</f>
        <v>0</v>
      </c>
      <c r="E276" s="43">
        <f t="shared" si="77"/>
        <v>0</v>
      </c>
      <c r="F276" s="43">
        <f t="shared" si="77"/>
        <v>0</v>
      </c>
      <c r="G276" s="43">
        <f t="shared" si="77"/>
        <v>0</v>
      </c>
      <c r="H276" s="43">
        <f t="shared" si="77"/>
        <v>0</v>
      </c>
    </row>
    <row r="277" spans="2:8" ht="13.5" thickBot="1" x14ac:dyDescent="0.25">
      <c r="B277" s="42" t="s">
        <v>9</v>
      </c>
      <c r="C277" s="44">
        <f t="shared" ref="C277:D277" si="78">C104+C24</f>
        <v>0</v>
      </c>
      <c r="D277" s="44">
        <f t="shared" si="78"/>
        <v>62178</v>
      </c>
      <c r="E277" s="44">
        <f>E104+E24</f>
        <v>49776</v>
      </c>
      <c r="F277" s="44">
        <f>F104+F24</f>
        <v>102216</v>
      </c>
      <c r="G277" s="44">
        <f t="shared" ref="G277:H277" si="79">G104+G24</f>
        <v>0</v>
      </c>
      <c r="H277" s="44">
        <f t="shared" si="79"/>
        <v>0</v>
      </c>
    </row>
    <row r="278" spans="2:8" ht="13.5" thickBot="1" x14ac:dyDescent="0.25">
      <c r="B278" s="21" t="s">
        <v>12</v>
      </c>
      <c r="C278" s="22">
        <f t="shared" ref="C278:D278" si="80">+C245+C239</f>
        <v>403350500</v>
      </c>
      <c r="D278" s="22">
        <f t="shared" si="80"/>
        <v>467502938</v>
      </c>
      <c r="E278" s="22">
        <f>+E245+E239</f>
        <v>99640144</v>
      </c>
      <c r="F278" s="22">
        <f t="shared" ref="F278:H278" si="81">+F245+F239</f>
        <v>215169924</v>
      </c>
      <c r="G278" s="22">
        <f t="shared" si="81"/>
        <v>0</v>
      </c>
      <c r="H278" s="22">
        <f t="shared" si="81"/>
        <v>0</v>
      </c>
    </row>
    <row r="279" spans="2:8" ht="13.5" thickBot="1" x14ac:dyDescent="0.25">
      <c r="B279" s="5"/>
      <c r="C279" s="38"/>
      <c r="D279" s="23"/>
      <c r="E279" s="23"/>
      <c r="F279" s="23"/>
      <c r="G279" s="23"/>
      <c r="H279" s="23"/>
    </row>
    <row r="280" spans="2:8" ht="13.5" thickBot="1" x14ac:dyDescent="0.25">
      <c r="B280" s="5" t="s">
        <v>13</v>
      </c>
      <c r="C280" s="23">
        <f t="shared" ref="C280:H280" si="82">+C27+C47+C65+C87+C107+C126+C144+C172+C192+C211+C230</f>
        <v>291</v>
      </c>
      <c r="D280" s="23">
        <f t="shared" si="82"/>
        <v>291</v>
      </c>
      <c r="E280" s="23">
        <f t="shared" si="82"/>
        <v>254</v>
      </c>
      <c r="F280" s="23">
        <f t="shared" si="82"/>
        <v>249</v>
      </c>
      <c r="G280" s="23">
        <f t="shared" si="82"/>
        <v>0</v>
      </c>
      <c r="H280" s="23">
        <f t="shared" si="82"/>
        <v>0</v>
      </c>
    </row>
  </sheetData>
  <mergeCells count="40">
    <mergeCell ref="B232:H233"/>
    <mergeCell ref="B235:H235"/>
    <mergeCell ref="C236:C238"/>
    <mergeCell ref="D236:D238"/>
    <mergeCell ref="B194:H194"/>
    <mergeCell ref="C195:C197"/>
    <mergeCell ref="D195:D197"/>
    <mergeCell ref="B213:H213"/>
    <mergeCell ref="C214:C216"/>
    <mergeCell ref="D214:D216"/>
    <mergeCell ref="B146:H146"/>
    <mergeCell ref="C147:C149"/>
    <mergeCell ref="D147:D149"/>
    <mergeCell ref="B174:H174"/>
    <mergeCell ref="C175:C177"/>
    <mergeCell ref="D175:D177"/>
    <mergeCell ref="B109:H109"/>
    <mergeCell ref="C110:C112"/>
    <mergeCell ref="D110:D112"/>
    <mergeCell ref="B128:H128"/>
    <mergeCell ref="C129:C131"/>
    <mergeCell ref="D129:D131"/>
    <mergeCell ref="B67:H67"/>
    <mergeCell ref="C68:C70"/>
    <mergeCell ref="D68:D70"/>
    <mergeCell ref="B89:H89"/>
    <mergeCell ref="C90:C92"/>
    <mergeCell ref="D90:D92"/>
    <mergeCell ref="B29:H29"/>
    <mergeCell ref="C30:C32"/>
    <mergeCell ref="D30:D32"/>
    <mergeCell ref="B49:H49"/>
    <mergeCell ref="C50:C52"/>
    <mergeCell ref="D50:D52"/>
    <mergeCell ref="B3:H3"/>
    <mergeCell ref="B4:H4"/>
    <mergeCell ref="B5:H5"/>
    <mergeCell ref="D7:D9"/>
    <mergeCell ref="B6:H6"/>
    <mergeCell ref="C7:C9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Maria Arangelova</cp:lastModifiedBy>
  <cp:lastPrinted>2024-04-22T12:09:04Z</cp:lastPrinted>
  <dcterms:created xsi:type="dcterms:W3CDTF">2016-04-01T09:51:31Z</dcterms:created>
  <dcterms:modified xsi:type="dcterms:W3CDTF">2024-07-29T13:51:43Z</dcterms:modified>
</cp:coreProperties>
</file>