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ИАНА АРНАУДОВА-1\БЮДЖЕТ\2024\1. ЗДБ 2024\"/>
    </mc:Choice>
  </mc:AlternateContent>
  <bookViews>
    <workbookView xWindow="0" yWindow="0" windowWidth="28800" windowHeight="11730"/>
  </bookViews>
  <sheets>
    <sheet name="ПОЛ + ПРОГ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46" i="1" l="1"/>
  <c r="C92" i="1"/>
  <c r="C55" i="1" l="1"/>
  <c r="C188" i="1" l="1"/>
  <c r="C162" i="1"/>
  <c r="C130" i="1"/>
  <c r="C89" i="1"/>
  <c r="C76" i="1"/>
  <c r="C52" i="1"/>
  <c r="C206" i="1" l="1"/>
  <c r="C67" i="1"/>
  <c r="C49" i="1"/>
  <c r="C59" i="1" l="1"/>
  <c r="C8" i="2" s="1"/>
  <c r="C207" i="1"/>
  <c r="C205" i="1" l="1"/>
  <c r="C204" i="1" l="1"/>
  <c r="C191" i="1"/>
  <c r="C185" i="1"/>
  <c r="C178" i="1"/>
  <c r="C172" i="1"/>
  <c r="C165" i="1"/>
  <c r="C159" i="1"/>
  <c r="C140" i="1"/>
  <c r="C133" i="1"/>
  <c r="C127" i="1"/>
  <c r="C120" i="1"/>
  <c r="C114" i="1"/>
  <c r="C107" i="1"/>
  <c r="C101" i="1"/>
  <c r="C86" i="1"/>
  <c r="C79" i="1"/>
  <c r="C73" i="1"/>
  <c r="C61" i="1"/>
  <c r="C125" i="1" l="1"/>
  <c r="C208" i="1"/>
  <c r="C202" i="1"/>
  <c r="C196" i="1"/>
  <c r="C19" i="2" s="1"/>
  <c r="C183" i="1"/>
  <c r="C18" i="2" s="1"/>
  <c r="C170" i="1"/>
  <c r="C17" i="2" s="1"/>
  <c r="C157" i="1"/>
  <c r="C16" i="2" s="1"/>
  <c r="C138" i="1"/>
  <c r="C15" i="2" s="1"/>
  <c r="C14" i="2"/>
  <c r="C112" i="1"/>
  <c r="C13" i="2" s="1"/>
  <c r="C99" i="1"/>
  <c r="C12" i="2" s="1"/>
  <c r="C84" i="1"/>
  <c r="C11" i="2" s="1"/>
  <c r="C71" i="1"/>
  <c r="C9" i="2" s="1"/>
  <c r="C7" i="2" s="1"/>
  <c r="C36" i="1"/>
  <c r="C21" i="1"/>
  <c r="C12" i="1" s="1"/>
  <c r="C17" i="1"/>
  <c r="C7" i="1"/>
  <c r="C6" i="1" s="1"/>
  <c r="C10" i="2" l="1"/>
  <c r="C21" i="2" s="1"/>
  <c r="C209" i="1"/>
  <c r="C24" i="1"/>
  <c r="C23" i="1" s="1"/>
  <c r="C25" i="1" s="1"/>
</calcChain>
</file>

<file path=xl/sharedStrings.xml><?xml version="1.0" encoding="utf-8"?>
<sst xmlns="http://schemas.openxmlformats.org/spreadsheetml/2006/main" count="239" uniqueCount="125">
  <si>
    <t>№</t>
  </si>
  <si>
    <t>Показатели</t>
  </si>
  <si>
    <t>Сума</t>
  </si>
  <si>
    <t>(хил. лв.)</t>
  </si>
  <si>
    <t>I.</t>
  </si>
  <si>
    <t>ПРИХОДИ, ПОМОЩИ И ДАРЕНИЯ</t>
  </si>
  <si>
    <t>Неданъчни приходи</t>
  </si>
  <si>
    <t>1.1.</t>
  </si>
  <si>
    <t>Държавни такси</t>
  </si>
  <si>
    <t>1.2.</t>
  </si>
  <si>
    <t xml:space="preserve">Приходи и доходи от собственост </t>
  </si>
  <si>
    <t>1.3.</t>
  </si>
  <si>
    <t>Глоби, санкции и наказателни лихви</t>
  </si>
  <si>
    <t>1.4.</t>
  </si>
  <si>
    <t>Други приходи</t>
  </si>
  <si>
    <t>II.</t>
  </si>
  <si>
    <t xml:space="preserve">РАЗХОДИ </t>
  </si>
  <si>
    <t xml:space="preserve">Текущи разходи </t>
  </si>
  <si>
    <t>в т.ч.</t>
  </si>
  <si>
    <t>Персонал</t>
  </si>
  <si>
    <t>1.1.1.</t>
  </si>
  <si>
    <t>в т.ч. Персонал без делегирани бюджети</t>
  </si>
  <si>
    <t>Субсидии и други текущи трансфери</t>
  </si>
  <si>
    <t>1.2.1.</t>
  </si>
  <si>
    <t>Субсидии и други текущи трансфери за нефинансови предприятия</t>
  </si>
  <si>
    <t>1.2.2.</t>
  </si>
  <si>
    <t>Субсидии и други текущи трансфери за юридически лица с нестопанска цел</t>
  </si>
  <si>
    <t>Текущи трансфери, обезщетения и помощи за домакинствата</t>
  </si>
  <si>
    <t xml:space="preserve">Капиталови разходи </t>
  </si>
  <si>
    <t>2.1.</t>
  </si>
  <si>
    <t xml:space="preserve">Придобиване на дълготрайни активи и основен ремонт </t>
  </si>
  <si>
    <t>III.</t>
  </si>
  <si>
    <t>БЮДЖЕТНИ ВЗАИМООТНОШЕНИЯ (ТРАНСФЕРИ) – (+/-)</t>
  </si>
  <si>
    <t>Бюджетно взаимоотношение с централния бюджет (+/-)</t>
  </si>
  <si>
    <t>IV.</t>
  </si>
  <si>
    <t>БЮДЖЕТНО САЛДО (І-ІІ+ІІІ)</t>
  </si>
  <si>
    <t>V.</t>
  </si>
  <si>
    <t xml:space="preserve">ОПЕРАЦИИ В ЧАСТТА НА ФИНАНСИРАНЕТО – НЕТО </t>
  </si>
  <si>
    <t>Разпределение на разходите по области на политики и бюджетни програми</t>
  </si>
  <si>
    <t>Наименование на областта на политика/бюджетната програма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</si>
  <si>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</si>
  <si>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</si>
  <si>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Бюджетна програма "Администрация"</t>
  </si>
  <si>
    <t>Всичко:</t>
  </si>
  <si>
    <t>Максималните размери на ангажиментите за разходи, които могат да бъдат поети през 2019 г., и максималните размери на новите задължения за разходи, които могат да бъдат натрупани през 2019 г. от Министерството на културата</t>
  </si>
  <si>
    <t>Максимален размер на ангажиментите за разходи, които могат да бъдат поети през 2019 г.</t>
  </si>
  <si>
    <t>Максимален размер на новите задължения за разходи, които могат да бъдат натрупани през 2019 г.</t>
  </si>
  <si>
    <t xml:space="preserve">НАИМЕНОВАНИЕ </t>
  </si>
  <si>
    <t>(в лева)</t>
  </si>
  <si>
    <t>1800.01.00</t>
  </si>
  <si>
    <t>1800.01.01</t>
  </si>
  <si>
    <t>Бюджетна програма „Опазване на недвижимото културно наследство“</t>
  </si>
  <si>
    <t>1800.01.02</t>
  </si>
  <si>
    <t>Бюджетна програма „Опазване и представяне на движимото културно наследство и визуалните изкуства“</t>
  </si>
  <si>
    <t>1800.02.00</t>
  </si>
  <si>
    <t>1800.02.01</t>
  </si>
  <si>
    <t>Бюджетна програма „Национален фонд „Култура“</t>
  </si>
  <si>
    <t>1800.02.02</t>
  </si>
  <si>
    <t>Бюджетна програма „Филмово изкуство“</t>
  </si>
  <si>
    <t>1800.02.03</t>
  </si>
  <si>
    <t>Бюджетна програма „Сценични изкуства“</t>
  </si>
  <si>
    <t>1800.02.04</t>
  </si>
  <si>
    <t>Бюджетна програма „Фестивали, конкурси, събития и чествания“</t>
  </si>
  <si>
    <t>1800.02.05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</si>
  <si>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</si>
  <si>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</si>
  <si>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>1800.02.07</t>
  </si>
  <si>
    <t>Бюджетна програма „Популяризиране на българската култура в чужбина“</t>
  </si>
  <si>
    <t>1800.02.08</t>
  </si>
  <si>
    <t>Бюджетна програма „Обучение на кадри в областта на изкуството и културата“</t>
  </si>
  <si>
    <t>1800.03.00</t>
  </si>
  <si>
    <t>Бюджетна програма „Администрация“</t>
  </si>
  <si>
    <t>Общо:</t>
  </si>
  <si>
    <t>РАЗХОДИ ПО ПРОГРАМИ</t>
  </si>
  <si>
    <t>Сума ( в лева)</t>
  </si>
  <si>
    <t>1800.01.01 Бюджетна програма „Опазване на недвижимото културно наследство“</t>
  </si>
  <si>
    <t>I. Общо ведомствени разходи</t>
  </si>
  <si>
    <t>от тях за:</t>
  </si>
  <si>
    <t>Издръжка</t>
  </si>
  <si>
    <t>II. Администрирани разходни параграфи по бюджета</t>
  </si>
  <si>
    <t xml:space="preserve">Разходи за членски внос и участие в нетърговски организации и дейности в областта на недвижимото културно наследство </t>
  </si>
  <si>
    <t>ІІІ. Общо разходи (I+II)</t>
  </si>
  <si>
    <t>Капиталови разходи</t>
  </si>
  <si>
    <t>1800.01.02 Бюджетна програма „Опазване и представяне на движимото културно наследство и визуалните изкуства“</t>
  </si>
  <si>
    <t xml:space="preserve">Разходи за членски внос и участие в нетърговски организации и дейности в областта на движимото културно наследство 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</si>
  <si>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</si>
  <si>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1800.02.01 Бюджетна програма „Национален фонд „Култура“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</si>
  <si>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</si>
  <si>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1800.02.02 Бюджетна програма „Филмово изкуство“</t>
  </si>
  <si>
    <t>1800.02.03 Бюджетна програма „Сценични изкуства“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</si>
  <si>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</si>
  <si>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1800.02.04 Бюджетна програма „Фестивали, конкурси, събития и чествания“</t>
  </si>
  <si>
    <t>Субсидии и други разходи за фестивали, конкурси, събития и чествания</t>
  </si>
  <si>
    <t>1800.02.06 Бюджетна програма „Подпомагане развитието на българската култура и изкуства, на българския книжен сектор, библиотеки и читалища“</t>
  </si>
  <si>
    <t>Субсидии за творчески проекти и други разходи в областта на литературното наследство на основание ЗЗРК</t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</si>
  <si>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</si>
  <si>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</si>
  <si>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1800.02.07 Бюджетна програма „Популяризиране на българската култура в чужбина“</t>
  </si>
  <si>
    <t>1800.02.08 Бюджетна програма „Обучение на кадри в областта на изкуството и културата“</t>
  </si>
  <si>
    <t>Общо разходи по бюджетни програми на Министерство на културата</t>
  </si>
  <si>
    <t>1800.03.00 Бюджетна програма „Администрация“</t>
  </si>
  <si>
    <t>Субсидия за Националния дарителски фонд "13 века България"</t>
  </si>
  <si>
    <t>Разходи за членски внос в областта на филмовото изкуство (Европейски фонд "Евроимаж" и Европейска аудиовизуална обсерватория)</t>
  </si>
  <si>
    <t>Разходи за членски внос в областта на сценичните изкуства (Международна организация на куклените театри)</t>
  </si>
  <si>
    <t>Разходи за членски внос в Световна организация за интелектуална собственост</t>
  </si>
  <si>
    <t>Разходи за членски внос във Фонда за опазване на нематериалното културно наследство на ЮНЕСКО</t>
  </si>
  <si>
    <t>Субсидия за Регионален център за опазване на нематериалното културно наследство в Югоизточна Европа</t>
  </si>
  <si>
    <t>Разходи за 27 библиотеки на основание Закона за обществените библиотеки</t>
  </si>
  <si>
    <t>Разходи за членски внос в областта на международното културно сътрудничество</t>
  </si>
  <si>
    <t>1800.02.05 Бюджетна програма „Авторско право и сродните му права”</t>
  </si>
  <si>
    <t>Програма "Българските библиотеки - съвременни центрове за четене и информираност"</t>
  </si>
  <si>
    <t>Субсидия за Съюза на Народните читалища</t>
  </si>
  <si>
    <t>Награда "Библиотечна образователна среда"</t>
  </si>
  <si>
    <t>Стипендии</t>
  </si>
  <si>
    <t>Бюджетна програма „Авторско право и сродните му права”</t>
  </si>
  <si>
    <t xml:space="preserve"> МИНИСТЕРСТВО НА КУЛТУРАТА </t>
  </si>
  <si>
    <t xml:space="preserve">Класификационен код </t>
  </si>
  <si>
    <t>Общо разходи по бюджетните програми на МИНИСТЕРСТВО НА КУЛТУРАТА</t>
  </si>
  <si>
    <t xml:space="preserve">РАЗПРЕДЕЛЕНИЕ НА ВЕДОМСТВЕНИТЕ И АДМИНИСТРИРАНИТЕ РАЗХОДИ ПО БЮДЖЕТНИ ПРОГРАМИ ЗА 2024 Г.  </t>
  </si>
  <si>
    <t>Субсидия за творчески проекти - за създаване и разпространение на български филми и копродукции с българско участие на основание ЗФИ (Схеми по чл.26, ал.1, т.1, т.3, т.4 и т.5)</t>
  </si>
  <si>
    <t>Субсидия за схема за държавна помощ за проекти за възстановяване на разходи за производство на филми на основание на ЗФИ (Схема по чл.26, ал.1,  т.2)</t>
  </si>
  <si>
    <t>Субсидия за схема за държавна помощ за проекти за създаване на сериали на основание на ЗФИ (Схема по чл.26, ал.1, т.1, т.6)</t>
  </si>
  <si>
    <t>Субсидия за творчески проекти - за създаване и разпространение на български филми и копродукции с българско участие на основание ЗФИ, в т.ч.:</t>
  </si>
  <si>
    <t xml:space="preserve">Форма за конкретизиране на показателите по отделните бюджетни програми по бюджетите на бюджетните организации, които прилагат програмен формат на бюджет </t>
  </si>
  <si>
    <t>Показатели по отделните бюджетни програми в рамките на утвърдените със Закона за държавния бюджет на Република България за 2024 г. (ЗДБРБ за 2024г.) разходи по области на политики/функционални области и/или бюджетни програми по бюджета на МИНИСТЕРСТВО НА КУЛТУРАТА за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</si>
</sst>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3" fillId="0" borderId="0"/>
  </cellStyleXfs>
  <cellXfs count="7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 wrapText="1"/>
    </xf>
    <xf numFmtId="4" fontId="3" fillId="0" borderId="0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2" fillId="0" borderId="1" xfId="0" applyNumberFormat="1" applyFont="1" applyBorder="1"/>
    <xf numFmtId="4" fontId="3" fillId="0" borderId="1" xfId="0" applyNumberFormat="1" applyFont="1" applyBorder="1"/>
    <xf numFmtId="4" fontId="7" fillId="0" borderId="1" xfId="0" applyNumberFormat="1" applyFont="1" applyBorder="1"/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 applyBorder="1" applyAlignment="1">
      <alignment wrapText="1"/>
    </xf>
    <xf numFmtId="3" fontId="12" fillId="0" borderId="1" xfId="0" applyNumberFormat="1" applyFont="1" applyBorder="1" applyAlignment="1">
      <alignment horizontal="right" vertical="center"/>
    </xf>
    <xf numFmtId="3" fontId="12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3" fillId="0" borderId="0" xfId="2"/>
    <xf numFmtId="0" fontId="12" fillId="0" borderId="0" xfId="2" applyFont="1" applyAlignment="1">
      <alignment vertical="center"/>
    </xf>
    <xf numFmtId="0" fontId="14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3" fontId="17" fillId="0" borderId="1" xfId="0" applyNumberFormat="1" applyFont="1" applyBorder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 wrapText="1"/>
    </xf>
    <xf numFmtId="0" fontId="14" fillId="0" borderId="0" xfId="2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5" fillId="0" borderId="8" xfId="2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6" fillId="2" borderId="5" xfId="0" applyFont="1" applyFill="1" applyBorder="1" applyAlignment="1">
      <alignment wrapText="1"/>
    </xf>
    <xf numFmtId="0" fontId="16" fillId="2" borderId="6" xfId="0" applyFont="1" applyFill="1" applyBorder="1" applyAlignment="1">
      <alignment wrapText="1"/>
    </xf>
    <xf numFmtId="0" fontId="16" fillId="2" borderId="7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6" xfId="0" applyFont="1" applyBorder="1" applyAlignment="1"/>
    <xf numFmtId="0" fontId="10" fillId="0" borderId="7" xfId="0" applyFont="1" applyBorder="1" applyAlignment="1"/>
    <xf numFmtId="0" fontId="16" fillId="0" borderId="1" xfId="0" applyFont="1" applyBorder="1" applyAlignment="1">
      <alignment horizont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7" zoomScaleNormal="100" workbookViewId="0">
      <selection activeCell="J14" sqref="J14"/>
    </sheetView>
  </sheetViews>
  <sheetFormatPr defaultRowHeight="15" x14ac:dyDescent="0.25"/>
  <cols>
    <col min="1" max="1" width="24.85546875" bestFit="1" customWidth="1"/>
    <col min="2" max="2" width="57.28515625" customWidth="1"/>
    <col min="3" max="3" width="15.7109375" customWidth="1"/>
    <col min="4" max="4" width="14.85546875" customWidth="1"/>
  </cols>
  <sheetData>
    <row r="1" spans="1:5" ht="63" customHeight="1" x14ac:dyDescent="0.25">
      <c r="A1" s="39" t="s">
        <v>123</v>
      </c>
      <c r="B1" s="39"/>
      <c r="C1" s="39"/>
      <c r="D1" s="35"/>
      <c r="E1" s="35"/>
    </row>
    <row r="2" spans="1:5" x14ac:dyDescent="0.25">
      <c r="C2" s="34"/>
      <c r="D2" s="33"/>
      <c r="E2" s="33"/>
    </row>
    <row r="3" spans="1:5" ht="63" customHeight="1" x14ac:dyDescent="0.25">
      <c r="A3" s="46" t="s">
        <v>124</v>
      </c>
      <c r="B3" s="46"/>
      <c r="C3" s="46"/>
      <c r="D3" s="36"/>
      <c r="E3" s="36"/>
    </row>
    <row r="4" spans="1:5" ht="15.75" x14ac:dyDescent="0.25">
      <c r="A4" s="41" t="s">
        <v>116</v>
      </c>
      <c r="B4" s="41" t="s">
        <v>47</v>
      </c>
      <c r="C4" s="41" t="s">
        <v>2</v>
      </c>
      <c r="D4" s="36"/>
      <c r="E4" s="36"/>
    </row>
    <row r="5" spans="1:5" x14ac:dyDescent="0.25">
      <c r="A5" s="42"/>
      <c r="B5" s="44"/>
      <c r="C5" s="45"/>
    </row>
    <row r="6" spans="1:5" ht="15.75" x14ac:dyDescent="0.25">
      <c r="A6" s="43"/>
      <c r="B6" s="45"/>
      <c r="C6" s="13" t="s">
        <v>48</v>
      </c>
    </row>
    <row r="7" spans="1:5" ht="31.5" x14ac:dyDescent="0.25">
      <c r="A7" s="13" t="s">
        <v>49</v>
      </c>
      <c r="B7" s="14" t="s">
        <v>40</v>
      </c>
      <c r="C7" s="7">
        <f>C8+C9</f>
        <v>27790200</v>
      </c>
    </row>
    <row r="8" spans="1:5" ht="31.5" x14ac:dyDescent="0.25">
      <c r="A8" s="1" t="s">
        <v>50</v>
      </c>
      <c r="B8" s="2" t="s">
        <v>51</v>
      </c>
      <c r="C8" s="8">
        <f>+Програми!C59</f>
        <v>5310700</v>
      </c>
    </row>
    <row r="9" spans="1:5" ht="47.25" x14ac:dyDescent="0.25">
      <c r="A9" s="1" t="s">
        <v>52</v>
      </c>
      <c r="B9" s="2" t="s">
        <v>53</v>
      </c>
      <c r="C9" s="8">
        <f>+Програми!C71</f>
        <v>22479500</v>
      </c>
    </row>
    <row r="10" spans="1:5" ht="63" x14ac:dyDescent="0.25">
      <c r="A10" s="13" t="s">
        <v>54</v>
      </c>
      <c r="B10" s="14" t="s">
        <v>41</v>
      </c>
      <c r="C10" s="7">
        <f>SUM(C11:C18)</f>
        <v>370687000</v>
      </c>
    </row>
    <row r="11" spans="1:5" ht="15.75" x14ac:dyDescent="0.25">
      <c r="A11" s="1" t="s">
        <v>55</v>
      </c>
      <c r="B11" s="2" t="s">
        <v>56</v>
      </c>
      <c r="C11" s="8">
        <f>+Програми!C84</f>
        <v>9260600</v>
      </c>
    </row>
    <row r="12" spans="1:5" ht="15.75" x14ac:dyDescent="0.25">
      <c r="A12" s="1" t="s">
        <v>57</v>
      </c>
      <c r="B12" s="2" t="s">
        <v>58</v>
      </c>
      <c r="C12" s="8">
        <f>+Програми!C99</f>
        <v>55341500</v>
      </c>
    </row>
    <row r="13" spans="1:5" ht="15.75" x14ac:dyDescent="0.25">
      <c r="A13" s="1" t="s">
        <v>59</v>
      </c>
      <c r="B13" s="2" t="s">
        <v>60</v>
      </c>
      <c r="C13" s="8">
        <f>+Програми!C112</f>
        <v>203881400</v>
      </c>
    </row>
    <row r="14" spans="1:5" ht="31.5" x14ac:dyDescent="0.25">
      <c r="A14" s="1" t="s">
        <v>61</v>
      </c>
      <c r="B14" s="2" t="s">
        <v>62</v>
      </c>
      <c r="C14" s="8">
        <f>+Програми!C125</f>
        <v>6047700</v>
      </c>
    </row>
    <row r="15" spans="1:5" ht="31.5" x14ac:dyDescent="0.25">
      <c r="A15" s="1" t="s">
        <v>63</v>
      </c>
      <c r="B15" s="2" t="s">
        <v>114</v>
      </c>
      <c r="C15" s="8">
        <f>+Програми!C138</f>
        <v>577800</v>
      </c>
    </row>
    <row r="16" spans="1:5" ht="47.25" x14ac:dyDescent="0.25">
      <c r="A16" s="1" t="s">
        <v>64</v>
      </c>
      <c r="B16" s="2" t="s">
        <v>65</v>
      </c>
      <c r="C16" s="8">
        <f>+Програми!C157</f>
        <v>12042000</v>
      </c>
    </row>
    <row r="17" spans="1:3" ht="31.5" x14ac:dyDescent="0.25">
      <c r="A17" s="1" t="s">
        <v>66</v>
      </c>
      <c r="B17" s="2" t="s">
        <v>67</v>
      </c>
      <c r="C17" s="8">
        <f>+Програми!C170</f>
        <v>6344600</v>
      </c>
    </row>
    <row r="18" spans="1:3" ht="31.5" x14ac:dyDescent="0.25">
      <c r="A18" s="1" t="s">
        <v>68</v>
      </c>
      <c r="B18" s="2" t="s">
        <v>69</v>
      </c>
      <c r="C18" s="8">
        <f>+Програми!C183</f>
        <v>77191400</v>
      </c>
    </row>
    <row r="19" spans="1:3" ht="15.75" x14ac:dyDescent="0.25">
      <c r="A19" s="13" t="s">
        <v>70</v>
      </c>
      <c r="B19" s="14" t="s">
        <v>71</v>
      </c>
      <c r="C19" s="7">
        <f>+Програми!C196</f>
        <v>4873300</v>
      </c>
    </row>
    <row r="20" spans="1:3" ht="15.75" x14ac:dyDescent="0.25">
      <c r="A20" s="40"/>
      <c r="B20" s="14"/>
      <c r="C20" s="14"/>
    </row>
    <row r="21" spans="1:3" ht="15.75" x14ac:dyDescent="0.25">
      <c r="A21" s="40"/>
      <c r="B21" s="14" t="s">
        <v>72</v>
      </c>
      <c r="C21" s="7">
        <f>C7+C10+C19</f>
        <v>403350500</v>
      </c>
    </row>
  </sheetData>
  <mergeCells count="6">
    <mergeCell ref="A1:C1"/>
    <mergeCell ref="A20:A21"/>
    <mergeCell ref="A4:A6"/>
    <mergeCell ref="B4:B6"/>
    <mergeCell ref="C4:C5"/>
    <mergeCell ref="A3:C3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topLeftCell="A188" zoomScaleNormal="100" workbookViewId="0">
      <selection activeCell="C191" sqref="C191"/>
    </sheetView>
  </sheetViews>
  <sheetFormatPr defaultRowHeight="15.75" x14ac:dyDescent="0.25"/>
  <cols>
    <col min="1" max="1" width="22.42578125" style="15" customWidth="1"/>
    <col min="2" max="2" width="57.7109375" style="15" customWidth="1"/>
    <col min="3" max="3" width="17" style="15" bestFit="1" customWidth="1"/>
    <col min="4" max="16384" width="9.140625" style="15"/>
  </cols>
  <sheetData>
    <row r="1" spans="1:3" hidden="1" x14ac:dyDescent="0.25">
      <c r="B1" s="16"/>
    </row>
    <row r="2" spans="1:3" hidden="1" x14ac:dyDescent="0.25"/>
    <row r="3" spans="1:3" hidden="1" x14ac:dyDescent="0.25">
      <c r="A3" s="41" t="s">
        <v>0</v>
      </c>
      <c r="B3" s="41" t="s">
        <v>1</v>
      </c>
      <c r="C3" s="17" t="s">
        <v>2</v>
      </c>
    </row>
    <row r="4" spans="1:3" hidden="1" x14ac:dyDescent="0.25">
      <c r="A4" s="67"/>
      <c r="B4" s="67"/>
      <c r="C4" s="17" t="s">
        <v>3</v>
      </c>
    </row>
    <row r="5" spans="1:3" hidden="1" x14ac:dyDescent="0.25">
      <c r="A5" s="18"/>
      <c r="B5" s="18">
        <v>1</v>
      </c>
      <c r="C5" s="18">
        <v>2</v>
      </c>
    </row>
    <row r="6" spans="1:3" hidden="1" x14ac:dyDescent="0.25">
      <c r="A6" s="19" t="s">
        <v>4</v>
      </c>
      <c r="B6" s="20" t="s">
        <v>5</v>
      </c>
      <c r="C6" s="21">
        <f>C7</f>
        <v>26000</v>
      </c>
    </row>
    <row r="7" spans="1:3" hidden="1" x14ac:dyDescent="0.25">
      <c r="A7" s="19">
        <v>1</v>
      </c>
      <c r="B7" s="20" t="s">
        <v>6</v>
      </c>
      <c r="C7" s="22">
        <f>C8+C9+C10+C11</f>
        <v>26000</v>
      </c>
    </row>
    <row r="8" spans="1:3" hidden="1" x14ac:dyDescent="0.25">
      <c r="A8" s="19" t="s">
        <v>7</v>
      </c>
      <c r="B8" s="20" t="s">
        <v>8</v>
      </c>
      <c r="C8" s="19">
        <v>500</v>
      </c>
    </row>
    <row r="9" spans="1:3" hidden="1" x14ac:dyDescent="0.25">
      <c r="A9" s="19" t="s">
        <v>9</v>
      </c>
      <c r="B9" s="20" t="s">
        <v>10</v>
      </c>
      <c r="C9" s="22">
        <v>25800</v>
      </c>
    </row>
    <row r="10" spans="1:3" hidden="1" x14ac:dyDescent="0.25">
      <c r="A10" s="19" t="s">
        <v>11</v>
      </c>
      <c r="B10" s="20" t="s">
        <v>12</v>
      </c>
      <c r="C10" s="19">
        <v>80</v>
      </c>
    </row>
    <row r="11" spans="1:3" hidden="1" x14ac:dyDescent="0.25">
      <c r="A11" s="19" t="s">
        <v>13</v>
      </c>
      <c r="B11" s="20" t="s">
        <v>14</v>
      </c>
      <c r="C11" s="19">
        <v>-380</v>
      </c>
    </row>
    <row r="12" spans="1:3" hidden="1" x14ac:dyDescent="0.25">
      <c r="A12" s="19" t="s">
        <v>15</v>
      </c>
      <c r="B12" s="20" t="s">
        <v>16</v>
      </c>
      <c r="C12" s="21">
        <f>C13+C21</f>
        <v>194396.2</v>
      </c>
    </row>
    <row r="13" spans="1:3" hidden="1" x14ac:dyDescent="0.25">
      <c r="A13" s="19">
        <v>1</v>
      </c>
      <c r="B13" s="20" t="s">
        <v>17</v>
      </c>
      <c r="C13" s="22">
        <v>186741.5</v>
      </c>
    </row>
    <row r="14" spans="1:3" hidden="1" x14ac:dyDescent="0.25">
      <c r="A14" s="19"/>
      <c r="B14" s="20" t="s">
        <v>18</v>
      </c>
      <c r="C14" s="19"/>
    </row>
    <row r="15" spans="1:3" hidden="1" x14ac:dyDescent="0.25">
      <c r="A15" s="19" t="s">
        <v>7</v>
      </c>
      <c r="B15" s="20" t="s">
        <v>19</v>
      </c>
      <c r="C15" s="22">
        <v>115649.1</v>
      </c>
    </row>
    <row r="16" spans="1:3" hidden="1" x14ac:dyDescent="0.25">
      <c r="A16" s="19" t="s">
        <v>20</v>
      </c>
      <c r="B16" s="20" t="s">
        <v>21</v>
      </c>
      <c r="C16" s="22">
        <v>5743.1</v>
      </c>
    </row>
    <row r="17" spans="1:3" hidden="1" x14ac:dyDescent="0.25">
      <c r="A17" s="19" t="s">
        <v>9</v>
      </c>
      <c r="B17" s="20" t="s">
        <v>22</v>
      </c>
      <c r="C17" s="22">
        <f>C18+C19</f>
        <v>16500</v>
      </c>
    </row>
    <row r="18" spans="1:3" ht="31.5" hidden="1" x14ac:dyDescent="0.25">
      <c r="A18" s="19" t="s">
        <v>23</v>
      </c>
      <c r="B18" s="20" t="s">
        <v>24</v>
      </c>
      <c r="C18" s="23">
        <v>15400</v>
      </c>
    </row>
    <row r="19" spans="1:3" ht="31.5" hidden="1" x14ac:dyDescent="0.25">
      <c r="A19" s="19" t="s">
        <v>25</v>
      </c>
      <c r="B19" s="20" t="s">
        <v>26</v>
      </c>
      <c r="C19" s="23">
        <v>1100</v>
      </c>
    </row>
    <row r="20" spans="1:3" ht="31.5" hidden="1" x14ac:dyDescent="0.25">
      <c r="A20" s="19" t="s">
        <v>11</v>
      </c>
      <c r="B20" s="20" t="s">
        <v>27</v>
      </c>
      <c r="C20" s="19">
        <v>243.6</v>
      </c>
    </row>
    <row r="21" spans="1:3" hidden="1" x14ac:dyDescent="0.25">
      <c r="A21" s="19">
        <v>2</v>
      </c>
      <c r="B21" s="20" t="s">
        <v>28</v>
      </c>
      <c r="C21" s="22">
        <f>C22</f>
        <v>7654.7</v>
      </c>
    </row>
    <row r="22" spans="1:3" hidden="1" x14ac:dyDescent="0.25">
      <c r="A22" s="19" t="s">
        <v>29</v>
      </c>
      <c r="B22" s="20" t="s">
        <v>30</v>
      </c>
      <c r="C22" s="22">
        <v>7654.7</v>
      </c>
    </row>
    <row r="23" spans="1:3" ht="31.5" hidden="1" x14ac:dyDescent="0.25">
      <c r="A23" s="19" t="s">
        <v>31</v>
      </c>
      <c r="B23" s="20" t="s">
        <v>32</v>
      </c>
      <c r="C23" s="21">
        <f>C24</f>
        <v>168396.2</v>
      </c>
    </row>
    <row r="24" spans="1:3" hidden="1" x14ac:dyDescent="0.25">
      <c r="A24" s="19">
        <v>1</v>
      </c>
      <c r="B24" s="20" t="s">
        <v>33</v>
      </c>
      <c r="C24" s="22">
        <f>C12-C6</f>
        <v>168396.2</v>
      </c>
    </row>
    <row r="25" spans="1:3" hidden="1" x14ac:dyDescent="0.25">
      <c r="A25" s="19" t="s">
        <v>34</v>
      </c>
      <c r="B25" s="20" t="s">
        <v>35</v>
      </c>
      <c r="C25" s="22">
        <f>C12-C6-C23-C26</f>
        <v>0</v>
      </c>
    </row>
    <row r="26" spans="1:3" ht="31.5" hidden="1" x14ac:dyDescent="0.25">
      <c r="A26" s="19" t="s">
        <v>36</v>
      </c>
      <c r="B26" s="20" t="s">
        <v>37</v>
      </c>
      <c r="C26" s="19">
        <v>0</v>
      </c>
    </row>
    <row r="27" spans="1:3" hidden="1" x14ac:dyDescent="0.25"/>
    <row r="28" spans="1:3" hidden="1" x14ac:dyDescent="0.25">
      <c r="A28" s="65" t="s">
        <v>38</v>
      </c>
      <c r="B28" s="66"/>
      <c r="C28" s="66"/>
    </row>
    <row r="29" spans="1:3" hidden="1" x14ac:dyDescent="0.25">
      <c r="A29" s="12"/>
      <c r="B29" s="24"/>
      <c r="C29" s="24"/>
    </row>
    <row r="30" spans="1:3" hidden="1" x14ac:dyDescent="0.25">
      <c r="A30" s="69" t="s">
        <v>0</v>
      </c>
      <c r="B30" s="69" t="s">
        <v>39</v>
      </c>
      <c r="C30" s="13" t="s">
        <v>2</v>
      </c>
    </row>
    <row r="31" spans="1:3" hidden="1" x14ac:dyDescent="0.25">
      <c r="A31" s="69"/>
      <c r="B31" s="69"/>
      <c r="C31" s="13" t="s">
        <v>3</v>
      </c>
    </row>
    <row r="32" spans="1:3" hidden="1" x14ac:dyDescent="0.25">
      <c r="A32" s="25"/>
      <c r="B32" s="1">
        <v>1</v>
      </c>
      <c r="C32" s="1">
        <v>2</v>
      </c>
    </row>
    <row r="33" spans="1:3" ht="31.5" hidden="1" x14ac:dyDescent="0.25">
      <c r="A33" s="2">
        <v>1</v>
      </c>
      <c r="B33" s="2" t="s">
        <v>40</v>
      </c>
      <c r="C33" s="3">
        <v>20888.8</v>
      </c>
    </row>
    <row r="34" spans="1:3" ht="47.25" hidden="1" x14ac:dyDescent="0.25">
      <c r="A34" s="2">
        <v>2</v>
      </c>
      <c r="B34" s="2" t="s">
        <v>41</v>
      </c>
      <c r="C34" s="3">
        <v>168345.7</v>
      </c>
    </row>
    <row r="35" spans="1:3" hidden="1" x14ac:dyDescent="0.25">
      <c r="A35" s="2">
        <v>3</v>
      </c>
      <c r="B35" s="2" t="s">
        <v>42</v>
      </c>
      <c r="C35" s="3">
        <v>5161.7</v>
      </c>
    </row>
    <row r="36" spans="1:3" hidden="1" x14ac:dyDescent="0.25">
      <c r="A36" s="25"/>
      <c r="B36" s="2" t="s">
        <v>43</v>
      </c>
      <c r="C36" s="3">
        <f>SUM(C33:C35)</f>
        <v>194396.2</v>
      </c>
    </row>
    <row r="37" spans="1:3" hidden="1" x14ac:dyDescent="0.25">
      <c r="A37" s="4"/>
      <c r="B37" s="26"/>
      <c r="C37" s="26"/>
    </row>
    <row r="38" spans="1:3" ht="75.75" hidden="1" customHeight="1" x14ac:dyDescent="0.25">
      <c r="A38" s="65" t="s">
        <v>44</v>
      </c>
      <c r="B38" s="68"/>
      <c r="C38" s="68"/>
    </row>
    <row r="39" spans="1:3" hidden="1" x14ac:dyDescent="0.25">
      <c r="A39" s="69" t="s">
        <v>0</v>
      </c>
      <c r="B39" s="69" t="s">
        <v>1</v>
      </c>
      <c r="C39" s="13" t="s">
        <v>2</v>
      </c>
    </row>
    <row r="40" spans="1:3" hidden="1" x14ac:dyDescent="0.25">
      <c r="A40" s="69"/>
      <c r="B40" s="69"/>
      <c r="C40" s="13" t="s">
        <v>3</v>
      </c>
    </row>
    <row r="41" spans="1:3" hidden="1" x14ac:dyDescent="0.25">
      <c r="A41" s="25"/>
      <c r="B41" s="1">
        <v>1</v>
      </c>
      <c r="C41" s="1">
        <v>2</v>
      </c>
    </row>
    <row r="42" spans="1:3" ht="31.5" hidden="1" x14ac:dyDescent="0.25">
      <c r="A42" s="2">
        <v>1</v>
      </c>
      <c r="B42" s="2" t="s">
        <v>45</v>
      </c>
      <c r="C42" s="3">
        <v>78299.899999999994</v>
      </c>
    </row>
    <row r="43" spans="1:3" ht="31.5" hidden="1" x14ac:dyDescent="0.25">
      <c r="A43" s="2">
        <v>2</v>
      </c>
      <c r="B43" s="2" t="s">
        <v>46</v>
      </c>
      <c r="C43" s="3">
        <v>78299.899999999994</v>
      </c>
    </row>
    <row r="44" spans="1:3" ht="57.75" customHeight="1" x14ac:dyDescent="0.25">
      <c r="A44" s="5"/>
      <c r="B44" s="12" t="s">
        <v>118</v>
      </c>
      <c r="C44" s="6"/>
    </row>
    <row r="45" spans="1:3" ht="21" customHeight="1" x14ac:dyDescent="0.25">
      <c r="B45" s="27" t="s">
        <v>115</v>
      </c>
    </row>
    <row r="47" spans="1:3" x14ac:dyDescent="0.25">
      <c r="A47" s="70" t="s">
        <v>73</v>
      </c>
      <c r="B47" s="70"/>
      <c r="C47" s="28" t="s">
        <v>74</v>
      </c>
    </row>
    <row r="48" spans="1:3" ht="36.75" customHeight="1" x14ac:dyDescent="0.3">
      <c r="A48" s="50" t="s">
        <v>75</v>
      </c>
      <c r="B48" s="51"/>
      <c r="C48" s="52"/>
    </row>
    <row r="49" spans="1:3" x14ac:dyDescent="0.25">
      <c r="A49" s="47" t="s">
        <v>76</v>
      </c>
      <c r="B49" s="47"/>
      <c r="C49" s="7">
        <f>C51+C53+C54</f>
        <v>5078000</v>
      </c>
    </row>
    <row r="50" spans="1:3" x14ac:dyDescent="0.25">
      <c r="A50" s="53" t="s">
        <v>77</v>
      </c>
      <c r="B50" s="53"/>
      <c r="C50" s="8"/>
    </row>
    <row r="51" spans="1:3" x14ac:dyDescent="0.25">
      <c r="A51" s="53" t="s">
        <v>19</v>
      </c>
      <c r="B51" s="53"/>
      <c r="C51" s="8">
        <v>3579700</v>
      </c>
    </row>
    <row r="52" spans="1:3" x14ac:dyDescent="0.25">
      <c r="A52" s="54" t="s">
        <v>21</v>
      </c>
      <c r="B52" s="55"/>
      <c r="C52" s="11">
        <f>+C51</f>
        <v>3579700</v>
      </c>
    </row>
    <row r="53" spans="1:3" x14ac:dyDescent="0.25">
      <c r="A53" s="53" t="s">
        <v>78</v>
      </c>
      <c r="B53" s="53"/>
      <c r="C53" s="8">
        <v>1498300</v>
      </c>
    </row>
    <row r="54" spans="1:3" x14ac:dyDescent="0.25">
      <c r="A54" s="53" t="s">
        <v>82</v>
      </c>
      <c r="B54" s="53"/>
      <c r="C54" s="8">
        <v>0</v>
      </c>
    </row>
    <row r="55" spans="1:3" x14ac:dyDescent="0.25">
      <c r="A55" s="47" t="s">
        <v>79</v>
      </c>
      <c r="B55" s="47"/>
      <c r="C55" s="7">
        <f>+C57+C58</f>
        <v>232700</v>
      </c>
    </row>
    <row r="56" spans="1:3" x14ac:dyDescent="0.25">
      <c r="A56" s="53" t="s">
        <v>77</v>
      </c>
      <c r="B56" s="53"/>
      <c r="C56" s="8"/>
    </row>
    <row r="57" spans="1:3" ht="33.75" customHeight="1" x14ac:dyDescent="0.25">
      <c r="A57" s="53" t="s">
        <v>80</v>
      </c>
      <c r="B57" s="53"/>
      <c r="C57" s="8">
        <v>6700</v>
      </c>
    </row>
    <row r="58" spans="1:3" ht="33.75" customHeight="1" x14ac:dyDescent="0.25">
      <c r="A58" s="63" t="s">
        <v>101</v>
      </c>
      <c r="B58" s="64"/>
      <c r="C58" s="8">
        <v>226000</v>
      </c>
    </row>
    <row r="59" spans="1:3" x14ac:dyDescent="0.25">
      <c r="A59" s="47" t="s">
        <v>81</v>
      </c>
      <c r="B59" s="47"/>
      <c r="C59" s="7">
        <f>C49+C55</f>
        <v>5310700</v>
      </c>
    </row>
    <row r="60" spans="1:3" ht="54" customHeight="1" x14ac:dyDescent="0.3">
      <c r="A60" s="50" t="s">
        <v>83</v>
      </c>
      <c r="B60" s="51"/>
      <c r="C60" s="52"/>
    </row>
    <row r="61" spans="1:3" x14ac:dyDescent="0.25">
      <c r="A61" s="47" t="s">
        <v>76</v>
      </c>
      <c r="B61" s="47"/>
      <c r="C61" s="7">
        <f>C63+C65+C66</f>
        <v>20934700</v>
      </c>
    </row>
    <row r="62" spans="1:3" x14ac:dyDescent="0.25">
      <c r="A62" s="53" t="s">
        <v>77</v>
      </c>
      <c r="B62" s="53"/>
      <c r="C62" s="8"/>
    </row>
    <row r="63" spans="1:3" x14ac:dyDescent="0.25">
      <c r="A63" s="53" t="s">
        <v>19</v>
      </c>
      <c r="B63" s="53"/>
      <c r="C63" s="8">
        <v>12642400</v>
      </c>
    </row>
    <row r="64" spans="1:3" x14ac:dyDescent="0.25">
      <c r="A64" s="54" t="s">
        <v>21</v>
      </c>
      <c r="B64" s="55"/>
      <c r="C64" s="11">
        <v>764500</v>
      </c>
    </row>
    <row r="65" spans="1:3" x14ac:dyDescent="0.25">
      <c r="A65" s="53" t="s">
        <v>78</v>
      </c>
      <c r="B65" s="53"/>
      <c r="C65" s="8">
        <v>8292300</v>
      </c>
    </row>
    <row r="66" spans="1:3" x14ac:dyDescent="0.25">
      <c r="A66" s="53" t="s">
        <v>82</v>
      </c>
      <c r="B66" s="53"/>
      <c r="C66" s="10">
        <v>0</v>
      </c>
    </row>
    <row r="67" spans="1:3" x14ac:dyDescent="0.25">
      <c r="A67" s="47" t="s">
        <v>79</v>
      </c>
      <c r="B67" s="47"/>
      <c r="C67" s="7">
        <f>C69+C70</f>
        <v>1544800</v>
      </c>
    </row>
    <row r="68" spans="1:3" x14ac:dyDescent="0.25">
      <c r="A68" s="53" t="s">
        <v>77</v>
      </c>
      <c r="B68" s="53"/>
      <c r="C68" s="8"/>
    </row>
    <row r="69" spans="1:3" ht="31.5" customHeight="1" x14ac:dyDescent="0.25">
      <c r="A69" s="53" t="s">
        <v>84</v>
      </c>
      <c r="B69" s="53"/>
      <c r="C69" s="8">
        <v>4800</v>
      </c>
    </row>
    <row r="70" spans="1:3" ht="33" customHeight="1" x14ac:dyDescent="0.25">
      <c r="A70" s="53" t="s">
        <v>85</v>
      </c>
      <c r="B70" s="53"/>
      <c r="C70" s="8">
        <v>1540000</v>
      </c>
    </row>
    <row r="71" spans="1:3" x14ac:dyDescent="0.25">
      <c r="A71" s="47" t="s">
        <v>81</v>
      </c>
      <c r="B71" s="47"/>
      <c r="C71" s="7">
        <f>C61+C67</f>
        <v>22479500</v>
      </c>
    </row>
    <row r="72" spans="1:3" ht="41.25" customHeight="1" x14ac:dyDescent="0.3">
      <c r="A72" s="50" t="s">
        <v>86</v>
      </c>
      <c r="B72" s="51"/>
      <c r="C72" s="52"/>
    </row>
    <row r="73" spans="1:3" x14ac:dyDescent="0.25">
      <c r="A73" s="47" t="s">
        <v>76</v>
      </c>
      <c r="B73" s="47"/>
      <c r="C73" s="7">
        <f>C75+C77+C78</f>
        <v>660600</v>
      </c>
    </row>
    <row r="74" spans="1:3" x14ac:dyDescent="0.25">
      <c r="A74" s="53" t="s">
        <v>77</v>
      </c>
      <c r="B74" s="53"/>
      <c r="C74" s="8"/>
    </row>
    <row r="75" spans="1:3" x14ac:dyDescent="0.25">
      <c r="A75" s="53" t="s">
        <v>19</v>
      </c>
      <c r="B75" s="53"/>
      <c r="C75" s="8">
        <v>520800</v>
      </c>
    </row>
    <row r="76" spans="1:3" x14ac:dyDescent="0.25">
      <c r="A76" s="54" t="s">
        <v>21</v>
      </c>
      <c r="B76" s="55"/>
      <c r="C76" s="11">
        <f>+C75</f>
        <v>520800</v>
      </c>
    </row>
    <row r="77" spans="1:3" x14ac:dyDescent="0.25">
      <c r="A77" s="53" t="s">
        <v>78</v>
      </c>
      <c r="B77" s="53"/>
      <c r="C77" s="8">
        <v>139800</v>
      </c>
    </row>
    <row r="78" spans="1:3" x14ac:dyDescent="0.25">
      <c r="A78" s="53" t="s">
        <v>82</v>
      </c>
      <c r="B78" s="53"/>
      <c r="C78" s="10"/>
    </row>
    <row r="79" spans="1:3" x14ac:dyDescent="0.25">
      <c r="A79" s="47" t="s">
        <v>79</v>
      </c>
      <c r="B79" s="47"/>
      <c r="C79" s="7">
        <f>C81+C82+C83</f>
        <v>8600000</v>
      </c>
    </row>
    <row r="80" spans="1:3" x14ac:dyDescent="0.25">
      <c r="A80" s="53" t="s">
        <v>77</v>
      </c>
      <c r="B80" s="53"/>
      <c r="C80" s="8"/>
    </row>
    <row r="81" spans="1:3" x14ac:dyDescent="0.25">
      <c r="A81" s="53"/>
      <c r="B81" s="53"/>
      <c r="C81" s="8"/>
    </row>
    <row r="82" spans="1:3" ht="62.25" customHeight="1" x14ac:dyDescent="0.25">
      <c r="A82" s="53" t="s">
        <v>87</v>
      </c>
      <c r="B82" s="53"/>
      <c r="C82" s="8">
        <v>8600000</v>
      </c>
    </row>
    <row r="83" spans="1:3" x14ac:dyDescent="0.25">
      <c r="A83" s="53"/>
      <c r="B83" s="53"/>
      <c r="C83" s="8"/>
    </row>
    <row r="84" spans="1:3" x14ac:dyDescent="0.25">
      <c r="A84" s="47" t="s">
        <v>81</v>
      </c>
      <c r="B84" s="47"/>
      <c r="C84" s="7">
        <f>C73+C79</f>
        <v>9260600</v>
      </c>
    </row>
    <row r="85" spans="1:3" ht="35.25" customHeight="1" x14ac:dyDescent="0.3">
      <c r="A85" s="50" t="s">
        <v>88</v>
      </c>
      <c r="B85" s="51"/>
      <c r="C85" s="52"/>
    </row>
    <row r="86" spans="1:3" x14ac:dyDescent="0.25">
      <c r="A86" s="47" t="s">
        <v>76</v>
      </c>
      <c r="B86" s="47"/>
      <c r="C86" s="7">
        <f>C88+C90+C91</f>
        <v>1721700</v>
      </c>
    </row>
    <row r="87" spans="1:3" x14ac:dyDescent="0.25">
      <c r="A87" s="53" t="s">
        <v>77</v>
      </c>
      <c r="B87" s="53"/>
      <c r="C87" s="8"/>
    </row>
    <row r="88" spans="1:3" x14ac:dyDescent="0.25">
      <c r="A88" s="53" t="s">
        <v>19</v>
      </c>
      <c r="B88" s="53"/>
      <c r="C88" s="8">
        <v>997400</v>
      </c>
    </row>
    <row r="89" spans="1:3" x14ac:dyDescent="0.25">
      <c r="A89" s="54" t="s">
        <v>21</v>
      </c>
      <c r="B89" s="55"/>
      <c r="C89" s="11">
        <f>+C88</f>
        <v>997400</v>
      </c>
    </row>
    <row r="90" spans="1:3" x14ac:dyDescent="0.25">
      <c r="A90" s="53" t="s">
        <v>78</v>
      </c>
      <c r="B90" s="53"/>
      <c r="C90" s="8">
        <v>724300</v>
      </c>
    </row>
    <row r="91" spans="1:3" x14ac:dyDescent="0.25">
      <c r="A91" s="53" t="s">
        <v>82</v>
      </c>
      <c r="B91" s="53"/>
      <c r="C91" s="8"/>
    </row>
    <row r="92" spans="1:3" x14ac:dyDescent="0.25">
      <c r="A92" s="47" t="s">
        <v>79</v>
      </c>
      <c r="B92" s="47"/>
      <c r="C92" s="7">
        <f>C94+C95</f>
        <v>53619800</v>
      </c>
    </row>
    <row r="93" spans="1:3" x14ac:dyDescent="0.25">
      <c r="A93" s="53" t="s">
        <v>77</v>
      </c>
      <c r="B93" s="53"/>
      <c r="C93" s="8"/>
    </row>
    <row r="94" spans="1:3" ht="36" customHeight="1" x14ac:dyDescent="0.25">
      <c r="A94" s="53" t="s">
        <v>102</v>
      </c>
      <c r="B94" s="53"/>
      <c r="C94" s="8">
        <v>297800</v>
      </c>
    </row>
    <row r="95" spans="1:3" ht="30.75" customHeight="1" x14ac:dyDescent="0.25">
      <c r="A95" s="53" t="s">
        <v>122</v>
      </c>
      <c r="B95" s="53"/>
      <c r="C95" s="8">
        <v>53322000</v>
      </c>
    </row>
    <row r="96" spans="1:3" ht="29.25" customHeight="1" thickBot="1" x14ac:dyDescent="0.3">
      <c r="A96" s="61" t="s">
        <v>119</v>
      </c>
      <c r="B96" s="62"/>
      <c r="C96" s="38">
        <v>30781000</v>
      </c>
    </row>
    <row r="97" spans="1:3" ht="33" customHeight="1" thickBot="1" x14ac:dyDescent="0.3">
      <c r="A97" s="59" t="s">
        <v>120</v>
      </c>
      <c r="B97" s="60"/>
      <c r="C97" s="38">
        <v>20095300</v>
      </c>
    </row>
    <row r="98" spans="1:3" ht="30.75" customHeight="1" thickBot="1" x14ac:dyDescent="0.3">
      <c r="A98" s="59" t="s">
        <v>121</v>
      </c>
      <c r="B98" s="60"/>
      <c r="C98" s="38">
        <v>2445700</v>
      </c>
    </row>
    <row r="99" spans="1:3" x14ac:dyDescent="0.25">
      <c r="A99" s="47" t="s">
        <v>81</v>
      </c>
      <c r="B99" s="47"/>
      <c r="C99" s="7">
        <f>C86+C92</f>
        <v>55341500</v>
      </c>
    </row>
    <row r="100" spans="1:3" ht="41.25" customHeight="1" x14ac:dyDescent="0.3">
      <c r="A100" s="50" t="s">
        <v>89</v>
      </c>
      <c r="B100" s="51"/>
      <c r="C100" s="52"/>
    </row>
    <row r="101" spans="1:3" x14ac:dyDescent="0.25">
      <c r="A101" s="47" t="s">
        <v>76</v>
      </c>
      <c r="B101" s="47"/>
      <c r="C101" s="7">
        <f>C103+C105+C106</f>
        <v>200630700</v>
      </c>
    </row>
    <row r="102" spans="1:3" x14ac:dyDescent="0.25">
      <c r="A102" s="53" t="s">
        <v>77</v>
      </c>
      <c r="B102" s="53"/>
      <c r="C102" s="8"/>
    </row>
    <row r="103" spans="1:3" x14ac:dyDescent="0.25">
      <c r="A103" s="53" t="s">
        <v>19</v>
      </c>
      <c r="B103" s="53"/>
      <c r="C103" s="8">
        <v>121411900</v>
      </c>
    </row>
    <row r="104" spans="1:3" x14ac:dyDescent="0.25">
      <c r="A104" s="54" t="s">
        <v>21</v>
      </c>
      <c r="B104" s="55"/>
      <c r="C104" s="37">
        <v>0</v>
      </c>
    </row>
    <row r="105" spans="1:3" x14ac:dyDescent="0.25">
      <c r="A105" s="53" t="s">
        <v>78</v>
      </c>
      <c r="B105" s="53"/>
      <c r="C105" s="8">
        <v>79218800</v>
      </c>
    </row>
    <row r="106" spans="1:3" x14ac:dyDescent="0.25">
      <c r="A106" s="53" t="s">
        <v>82</v>
      </c>
      <c r="B106" s="53"/>
      <c r="C106" s="10">
        <v>0</v>
      </c>
    </row>
    <row r="107" spans="1:3" x14ac:dyDescent="0.25">
      <c r="A107" s="47" t="s">
        <v>79</v>
      </c>
      <c r="B107" s="47"/>
      <c r="C107" s="7">
        <f>C109+C110+C111</f>
        <v>3250700</v>
      </c>
    </row>
    <row r="108" spans="1:3" x14ac:dyDescent="0.25">
      <c r="A108" s="53" t="s">
        <v>77</v>
      </c>
      <c r="B108" s="53"/>
      <c r="C108" s="8"/>
    </row>
    <row r="109" spans="1:3" ht="30.75" customHeight="1" x14ac:dyDescent="0.25">
      <c r="A109" s="53" t="s">
        <v>103</v>
      </c>
      <c r="B109" s="53"/>
      <c r="C109" s="8">
        <v>700</v>
      </c>
    </row>
    <row r="110" spans="1:3" ht="44.25" customHeight="1" x14ac:dyDescent="0.25">
      <c r="A110" s="53" t="s">
        <v>90</v>
      </c>
      <c r="B110" s="53"/>
      <c r="C110" s="8">
        <v>3250000</v>
      </c>
    </row>
    <row r="111" spans="1:3" x14ac:dyDescent="0.25">
      <c r="A111" s="53"/>
      <c r="B111" s="53"/>
      <c r="C111" s="8"/>
    </row>
    <row r="112" spans="1:3" x14ac:dyDescent="0.25">
      <c r="A112" s="47" t="s">
        <v>81</v>
      </c>
      <c r="B112" s="47"/>
      <c r="C112" s="7">
        <f>C101+C107</f>
        <v>203881400</v>
      </c>
    </row>
    <row r="113" spans="1:3" ht="47.25" customHeight="1" x14ac:dyDescent="0.3">
      <c r="A113" s="50" t="s">
        <v>91</v>
      </c>
      <c r="B113" s="51"/>
      <c r="C113" s="52"/>
    </row>
    <row r="114" spans="1:3" x14ac:dyDescent="0.25">
      <c r="A114" s="47" t="s">
        <v>76</v>
      </c>
      <c r="B114" s="47"/>
      <c r="C114" s="7">
        <f>C116+C118+C119</f>
        <v>3182500</v>
      </c>
    </row>
    <row r="115" spans="1:3" x14ac:dyDescent="0.25">
      <c r="A115" s="53" t="s">
        <v>77</v>
      </c>
      <c r="B115" s="53"/>
      <c r="C115" s="8"/>
    </row>
    <row r="116" spans="1:3" x14ac:dyDescent="0.25">
      <c r="A116" s="53" t="s">
        <v>19</v>
      </c>
      <c r="B116" s="53"/>
      <c r="C116" s="8"/>
    </row>
    <row r="117" spans="1:3" x14ac:dyDescent="0.25">
      <c r="A117" s="54" t="s">
        <v>21</v>
      </c>
      <c r="B117" s="55"/>
      <c r="C117" s="37">
        <v>0</v>
      </c>
    </row>
    <row r="118" spans="1:3" x14ac:dyDescent="0.25">
      <c r="A118" s="53" t="s">
        <v>78</v>
      </c>
      <c r="B118" s="53"/>
      <c r="C118" s="8">
        <v>3182500</v>
      </c>
    </row>
    <row r="119" spans="1:3" x14ac:dyDescent="0.25">
      <c r="A119" s="53" t="s">
        <v>82</v>
      </c>
      <c r="B119" s="53"/>
      <c r="C119" s="8"/>
    </row>
    <row r="120" spans="1:3" x14ac:dyDescent="0.25">
      <c r="A120" s="47" t="s">
        <v>79</v>
      </c>
      <c r="B120" s="47"/>
      <c r="C120" s="7">
        <f>C122+C123+C124</f>
        <v>2865200</v>
      </c>
    </row>
    <row r="121" spans="1:3" x14ac:dyDescent="0.25">
      <c r="A121" s="53" t="s">
        <v>77</v>
      </c>
      <c r="B121" s="53"/>
      <c r="C121" s="8"/>
    </row>
    <row r="122" spans="1:3" x14ac:dyDescent="0.25">
      <c r="A122" s="53" t="s">
        <v>92</v>
      </c>
      <c r="B122" s="53"/>
      <c r="C122" s="8">
        <v>2865200</v>
      </c>
    </row>
    <row r="123" spans="1:3" x14ac:dyDescent="0.25">
      <c r="A123" s="53"/>
      <c r="B123" s="53"/>
      <c r="C123" s="8"/>
    </row>
    <row r="124" spans="1:3" x14ac:dyDescent="0.25">
      <c r="A124" s="53"/>
      <c r="B124" s="53"/>
      <c r="C124" s="8"/>
    </row>
    <row r="125" spans="1:3" x14ac:dyDescent="0.25">
      <c r="A125" s="47" t="s">
        <v>81</v>
      </c>
      <c r="B125" s="47"/>
      <c r="C125" s="7">
        <f>C114+C120</f>
        <v>6047700</v>
      </c>
    </row>
    <row r="126" spans="1:3" ht="49.5" customHeight="1" x14ac:dyDescent="0.3">
      <c r="A126" s="50" t="s">
        <v>109</v>
      </c>
      <c r="B126" s="51"/>
      <c r="C126" s="52"/>
    </row>
    <row r="127" spans="1:3" x14ac:dyDescent="0.25">
      <c r="A127" s="47" t="s">
        <v>76</v>
      </c>
      <c r="B127" s="47"/>
      <c r="C127" s="7">
        <f>C129+C131+C132</f>
        <v>519800</v>
      </c>
    </row>
    <row r="128" spans="1:3" x14ac:dyDescent="0.25">
      <c r="A128" s="53" t="s">
        <v>77</v>
      </c>
      <c r="B128" s="53"/>
      <c r="C128" s="8"/>
    </row>
    <row r="129" spans="1:3" x14ac:dyDescent="0.25">
      <c r="A129" s="53" t="s">
        <v>19</v>
      </c>
      <c r="B129" s="53"/>
      <c r="C129" s="8">
        <v>326800</v>
      </c>
    </row>
    <row r="130" spans="1:3" x14ac:dyDescent="0.25">
      <c r="A130" s="54" t="s">
        <v>21</v>
      </c>
      <c r="B130" s="55"/>
      <c r="C130" s="11">
        <f>+C129</f>
        <v>326800</v>
      </c>
    </row>
    <row r="131" spans="1:3" x14ac:dyDescent="0.25">
      <c r="A131" s="53" t="s">
        <v>78</v>
      </c>
      <c r="B131" s="53"/>
      <c r="C131" s="8">
        <v>193000</v>
      </c>
    </row>
    <row r="132" spans="1:3" x14ac:dyDescent="0.25">
      <c r="A132" s="53" t="s">
        <v>82</v>
      </c>
      <c r="B132" s="53"/>
      <c r="C132" s="8"/>
    </row>
    <row r="133" spans="1:3" x14ac:dyDescent="0.25">
      <c r="A133" s="47" t="s">
        <v>79</v>
      </c>
      <c r="B133" s="47"/>
      <c r="C133" s="7">
        <f>C135+C136+C137</f>
        <v>58000</v>
      </c>
    </row>
    <row r="134" spans="1:3" x14ac:dyDescent="0.25">
      <c r="A134" s="53" t="s">
        <v>77</v>
      </c>
      <c r="B134" s="53"/>
      <c r="C134" s="8"/>
    </row>
    <row r="135" spans="1:3" ht="30.75" customHeight="1" x14ac:dyDescent="0.25">
      <c r="A135" s="53" t="s">
        <v>104</v>
      </c>
      <c r="B135" s="53"/>
      <c r="C135" s="8">
        <v>58000</v>
      </c>
    </row>
    <row r="136" spans="1:3" x14ac:dyDescent="0.25">
      <c r="A136" s="53"/>
      <c r="B136" s="53"/>
      <c r="C136" s="8"/>
    </row>
    <row r="137" spans="1:3" x14ac:dyDescent="0.25">
      <c r="A137" s="53"/>
      <c r="B137" s="53"/>
      <c r="C137" s="8"/>
    </row>
    <row r="138" spans="1:3" x14ac:dyDescent="0.25">
      <c r="A138" s="47" t="s">
        <v>81</v>
      </c>
      <c r="B138" s="47"/>
      <c r="C138" s="7">
        <f>C127+C133</f>
        <v>577800</v>
      </c>
    </row>
    <row r="139" spans="1:3" ht="64.5" customHeight="1" x14ac:dyDescent="0.3">
      <c r="A139" s="50" t="s">
        <v>93</v>
      </c>
      <c r="B139" s="51"/>
      <c r="C139" s="52"/>
    </row>
    <row r="140" spans="1:3" x14ac:dyDescent="0.25">
      <c r="A140" s="47" t="s">
        <v>76</v>
      </c>
      <c r="B140" s="47"/>
      <c r="C140" s="7">
        <f>C142+C144+C145</f>
        <v>7036200</v>
      </c>
    </row>
    <row r="141" spans="1:3" x14ac:dyDescent="0.25">
      <c r="A141" s="53" t="s">
        <v>77</v>
      </c>
      <c r="B141" s="53"/>
      <c r="C141" s="8"/>
    </row>
    <row r="142" spans="1:3" x14ac:dyDescent="0.25">
      <c r="A142" s="53" t="s">
        <v>19</v>
      </c>
      <c r="B142" s="53"/>
      <c r="C142" s="8">
        <v>4602900</v>
      </c>
    </row>
    <row r="143" spans="1:3" x14ac:dyDescent="0.25">
      <c r="A143" s="54" t="s">
        <v>21</v>
      </c>
      <c r="B143" s="55"/>
      <c r="C143" s="11">
        <v>521900</v>
      </c>
    </row>
    <row r="144" spans="1:3" x14ac:dyDescent="0.25">
      <c r="A144" s="53" t="s">
        <v>78</v>
      </c>
      <c r="B144" s="53"/>
      <c r="C144" s="8">
        <v>2433300</v>
      </c>
    </row>
    <row r="145" spans="1:3" x14ac:dyDescent="0.25">
      <c r="A145" s="53" t="s">
        <v>82</v>
      </c>
      <c r="B145" s="53"/>
      <c r="C145" s="8"/>
    </row>
    <row r="146" spans="1:3" x14ac:dyDescent="0.25">
      <c r="A146" s="47" t="s">
        <v>79</v>
      </c>
      <c r="B146" s="47"/>
      <c r="C146" s="7">
        <f>+C148+C149+C150+C151+C152+C153+C154+C155+C156</f>
        <v>5005800</v>
      </c>
    </row>
    <row r="147" spans="1:3" x14ac:dyDescent="0.25">
      <c r="A147" s="53" t="s">
        <v>77</v>
      </c>
      <c r="B147" s="53"/>
      <c r="C147" s="8"/>
    </row>
    <row r="148" spans="1:3" ht="44.25" customHeight="1" x14ac:dyDescent="0.25">
      <c r="A148" s="57" t="s">
        <v>105</v>
      </c>
      <c r="B148" s="58"/>
      <c r="C148" s="32">
        <v>2700</v>
      </c>
    </row>
    <row r="149" spans="1:3" ht="32.25" customHeight="1" x14ac:dyDescent="0.25">
      <c r="A149" s="57" t="s">
        <v>94</v>
      </c>
      <c r="B149" s="58"/>
      <c r="C149" s="30">
        <v>230000</v>
      </c>
    </row>
    <row r="150" spans="1:3" ht="47.25" customHeight="1" x14ac:dyDescent="0.25">
      <c r="A150" s="57" t="s">
        <v>95</v>
      </c>
      <c r="B150" s="58"/>
      <c r="C150" s="30">
        <v>1400000</v>
      </c>
    </row>
    <row r="151" spans="1:3" ht="15.75" customHeight="1" x14ac:dyDescent="0.25">
      <c r="A151" s="57" t="s">
        <v>106</v>
      </c>
      <c r="B151" s="58"/>
      <c r="C151" s="30">
        <v>612000</v>
      </c>
    </row>
    <row r="152" spans="1:3" ht="33" customHeight="1" x14ac:dyDescent="0.25">
      <c r="A152" s="57" t="s">
        <v>96</v>
      </c>
      <c r="B152" s="58"/>
      <c r="C152" s="31">
        <v>310100</v>
      </c>
    </row>
    <row r="153" spans="1:3" ht="33" customHeight="1" x14ac:dyDescent="0.25">
      <c r="A153" s="57" t="s">
        <v>110</v>
      </c>
      <c r="B153" s="58"/>
      <c r="C153" s="30">
        <v>2000000</v>
      </c>
    </row>
    <row r="154" spans="1:3" ht="33" customHeight="1" x14ac:dyDescent="0.25">
      <c r="A154" s="57" t="s">
        <v>107</v>
      </c>
      <c r="B154" s="58"/>
      <c r="C154" s="30">
        <v>270000</v>
      </c>
    </row>
    <row r="155" spans="1:3" ht="33" customHeight="1" x14ac:dyDescent="0.25">
      <c r="A155" s="57" t="s">
        <v>111</v>
      </c>
      <c r="B155" s="58"/>
      <c r="C155" s="30">
        <v>86000</v>
      </c>
    </row>
    <row r="156" spans="1:3" ht="33" customHeight="1" x14ac:dyDescent="0.25">
      <c r="A156" s="57" t="s">
        <v>112</v>
      </c>
      <c r="B156" s="58"/>
      <c r="C156" s="30">
        <v>95000</v>
      </c>
    </row>
    <row r="157" spans="1:3" x14ac:dyDescent="0.25">
      <c r="A157" s="47" t="s">
        <v>81</v>
      </c>
      <c r="B157" s="47"/>
      <c r="C157" s="7">
        <f>C140+C146</f>
        <v>12042000</v>
      </c>
    </row>
    <row r="158" spans="1:3" ht="54.75" customHeight="1" x14ac:dyDescent="0.3">
      <c r="A158" s="50" t="s">
        <v>97</v>
      </c>
      <c r="B158" s="51"/>
      <c r="C158" s="52"/>
    </row>
    <row r="159" spans="1:3" x14ac:dyDescent="0.25">
      <c r="A159" s="47" t="s">
        <v>76</v>
      </c>
      <c r="B159" s="47"/>
      <c r="C159" s="7">
        <f>C161+C163+C164</f>
        <v>6279400</v>
      </c>
    </row>
    <row r="160" spans="1:3" x14ac:dyDescent="0.25">
      <c r="A160" s="53" t="s">
        <v>77</v>
      </c>
      <c r="B160" s="53"/>
      <c r="C160" s="8"/>
    </row>
    <row r="161" spans="1:3" x14ac:dyDescent="0.25">
      <c r="A161" s="53" t="s">
        <v>19</v>
      </c>
      <c r="B161" s="53"/>
      <c r="C161" s="8">
        <v>1609200</v>
      </c>
    </row>
    <row r="162" spans="1:3" x14ac:dyDescent="0.25">
      <c r="A162" s="54" t="s">
        <v>21</v>
      </c>
      <c r="B162" s="55"/>
      <c r="C162" s="11">
        <f>+C161</f>
        <v>1609200</v>
      </c>
    </row>
    <row r="163" spans="1:3" x14ac:dyDescent="0.25">
      <c r="A163" s="53" t="s">
        <v>78</v>
      </c>
      <c r="B163" s="53"/>
      <c r="C163" s="8">
        <v>4670200</v>
      </c>
    </row>
    <row r="164" spans="1:3" x14ac:dyDescent="0.25">
      <c r="A164" s="53" t="s">
        <v>82</v>
      </c>
      <c r="B164" s="53"/>
      <c r="C164" s="8"/>
    </row>
    <row r="165" spans="1:3" x14ac:dyDescent="0.25">
      <c r="A165" s="47" t="s">
        <v>79</v>
      </c>
      <c r="B165" s="47"/>
      <c r="C165" s="7">
        <f>C167+C168+C169</f>
        <v>65200</v>
      </c>
    </row>
    <row r="166" spans="1:3" x14ac:dyDescent="0.25">
      <c r="A166" s="53" t="s">
        <v>77</v>
      </c>
      <c r="B166" s="53"/>
      <c r="C166" s="8"/>
    </row>
    <row r="167" spans="1:3" ht="32.25" customHeight="1" x14ac:dyDescent="0.25">
      <c r="A167" s="53" t="s">
        <v>108</v>
      </c>
      <c r="B167" s="53"/>
      <c r="C167" s="8">
        <v>65200</v>
      </c>
    </row>
    <row r="168" spans="1:3" x14ac:dyDescent="0.25">
      <c r="A168" s="53"/>
      <c r="B168" s="53"/>
      <c r="C168" s="8"/>
    </row>
    <row r="169" spans="1:3" x14ac:dyDescent="0.25">
      <c r="A169" s="53"/>
      <c r="B169" s="53"/>
      <c r="C169" s="8"/>
    </row>
    <row r="170" spans="1:3" x14ac:dyDescent="0.25">
      <c r="A170" s="47" t="s">
        <v>81</v>
      </c>
      <c r="B170" s="47"/>
      <c r="C170" s="7">
        <f>C159+C165</f>
        <v>6344600</v>
      </c>
    </row>
    <row r="171" spans="1:3" ht="56.25" customHeight="1" x14ac:dyDescent="0.3">
      <c r="A171" s="50" t="s">
        <v>98</v>
      </c>
      <c r="B171" s="51"/>
      <c r="C171" s="52"/>
    </row>
    <row r="172" spans="1:3" x14ac:dyDescent="0.25">
      <c r="A172" s="47" t="s">
        <v>76</v>
      </c>
      <c r="B172" s="47"/>
      <c r="C172" s="7">
        <f>C174+C176+C177</f>
        <v>76683000</v>
      </c>
    </row>
    <row r="173" spans="1:3" x14ac:dyDescent="0.25">
      <c r="A173" s="53" t="s">
        <v>77</v>
      </c>
      <c r="B173" s="53"/>
      <c r="C173" s="8"/>
    </row>
    <row r="174" spans="1:3" x14ac:dyDescent="0.25">
      <c r="A174" s="53" t="s">
        <v>19</v>
      </c>
      <c r="B174" s="53"/>
      <c r="C174" s="8">
        <v>65274600</v>
      </c>
    </row>
    <row r="175" spans="1:3" x14ac:dyDescent="0.25">
      <c r="A175" s="54" t="s">
        <v>21</v>
      </c>
      <c r="B175" s="55"/>
      <c r="C175" s="37">
        <v>0</v>
      </c>
    </row>
    <row r="176" spans="1:3" x14ac:dyDescent="0.25">
      <c r="A176" s="53" t="s">
        <v>78</v>
      </c>
      <c r="B176" s="53"/>
      <c r="C176" s="8">
        <v>11408400</v>
      </c>
    </row>
    <row r="177" spans="1:3" x14ac:dyDescent="0.25">
      <c r="A177" s="53" t="s">
        <v>82</v>
      </c>
      <c r="B177" s="53"/>
      <c r="C177" s="10">
        <v>0</v>
      </c>
    </row>
    <row r="178" spans="1:3" x14ac:dyDescent="0.25">
      <c r="A178" s="47" t="s">
        <v>79</v>
      </c>
      <c r="B178" s="47"/>
      <c r="C178" s="7">
        <f>C180+C181+C182</f>
        <v>508400</v>
      </c>
    </row>
    <row r="179" spans="1:3" x14ac:dyDescent="0.25">
      <c r="A179" s="53" t="s">
        <v>77</v>
      </c>
      <c r="B179" s="53"/>
      <c r="C179" s="8"/>
    </row>
    <row r="180" spans="1:3" x14ac:dyDescent="0.25">
      <c r="A180" s="53" t="s">
        <v>113</v>
      </c>
      <c r="B180" s="53"/>
      <c r="C180" s="8">
        <v>508400</v>
      </c>
    </row>
    <row r="181" spans="1:3" x14ac:dyDescent="0.25">
      <c r="A181" s="53"/>
      <c r="B181" s="53"/>
      <c r="C181" s="8"/>
    </row>
    <row r="182" spans="1:3" x14ac:dyDescent="0.25">
      <c r="A182" s="53"/>
      <c r="B182" s="53"/>
      <c r="C182" s="8"/>
    </row>
    <row r="183" spans="1:3" x14ac:dyDescent="0.25">
      <c r="A183" s="47" t="s">
        <v>81</v>
      </c>
      <c r="B183" s="47"/>
      <c r="C183" s="7">
        <f>C172+C178</f>
        <v>77191400</v>
      </c>
    </row>
    <row r="184" spans="1:3" ht="39.75" customHeight="1" x14ac:dyDescent="0.3">
      <c r="A184" s="50" t="s">
        <v>100</v>
      </c>
      <c r="B184" s="51"/>
      <c r="C184" s="52"/>
    </row>
    <row r="185" spans="1:3" x14ac:dyDescent="0.25">
      <c r="A185" s="47" t="s">
        <v>76</v>
      </c>
      <c r="B185" s="47"/>
      <c r="C185" s="7">
        <f>C187+C189+C190</f>
        <v>4873300</v>
      </c>
    </row>
    <row r="186" spans="1:3" x14ac:dyDescent="0.25">
      <c r="A186" s="53" t="s">
        <v>77</v>
      </c>
      <c r="B186" s="53"/>
      <c r="C186" s="8"/>
    </row>
    <row r="187" spans="1:3" x14ac:dyDescent="0.25">
      <c r="A187" s="53" t="s">
        <v>19</v>
      </c>
      <c r="B187" s="53"/>
      <c r="C187" s="8">
        <v>3647800</v>
      </c>
    </row>
    <row r="188" spans="1:3" x14ac:dyDescent="0.25">
      <c r="A188" s="54" t="s">
        <v>21</v>
      </c>
      <c r="B188" s="55"/>
      <c r="C188" s="11">
        <f>+C187</f>
        <v>3647800</v>
      </c>
    </row>
    <row r="189" spans="1:3" x14ac:dyDescent="0.25">
      <c r="A189" s="53" t="s">
        <v>78</v>
      </c>
      <c r="B189" s="53"/>
      <c r="C189" s="8">
        <v>1225500</v>
      </c>
    </row>
    <row r="190" spans="1:3" x14ac:dyDescent="0.25">
      <c r="A190" s="53" t="s">
        <v>82</v>
      </c>
      <c r="B190" s="53"/>
      <c r="C190" s="10">
        <v>0</v>
      </c>
    </row>
    <row r="191" spans="1:3" x14ac:dyDescent="0.25">
      <c r="A191" s="47" t="s">
        <v>79</v>
      </c>
      <c r="B191" s="47"/>
      <c r="C191" s="7">
        <f>C193+C194+C195</f>
        <v>0</v>
      </c>
    </row>
    <row r="192" spans="1:3" x14ac:dyDescent="0.25">
      <c r="A192" s="53" t="s">
        <v>77</v>
      </c>
      <c r="B192" s="53"/>
      <c r="C192" s="8"/>
    </row>
    <row r="193" spans="1:3" x14ac:dyDescent="0.25">
      <c r="A193" s="53"/>
      <c r="B193" s="53"/>
      <c r="C193" s="8"/>
    </row>
    <row r="194" spans="1:3" x14ac:dyDescent="0.25">
      <c r="A194" s="53"/>
      <c r="B194" s="53"/>
      <c r="C194" s="8"/>
    </row>
    <row r="195" spans="1:3" x14ac:dyDescent="0.25">
      <c r="A195" s="53"/>
      <c r="B195" s="53"/>
      <c r="C195" s="8"/>
    </row>
    <row r="196" spans="1:3" x14ac:dyDescent="0.25">
      <c r="A196" s="47" t="s">
        <v>81</v>
      </c>
      <c r="B196" s="47"/>
      <c r="C196" s="7">
        <f>C185+C191</f>
        <v>4873300</v>
      </c>
    </row>
    <row r="197" spans="1:3" x14ac:dyDescent="0.25">
      <c r="A197" s="29"/>
      <c r="B197" s="29"/>
      <c r="C197" s="9"/>
    </row>
    <row r="198" spans="1:3" x14ac:dyDescent="0.25">
      <c r="A198" s="29"/>
      <c r="B198" s="29"/>
      <c r="C198" s="9"/>
    </row>
    <row r="199" spans="1:3" ht="29.25" customHeight="1" x14ac:dyDescent="0.25">
      <c r="A199" s="48" t="s">
        <v>117</v>
      </c>
      <c r="B199" s="49"/>
      <c r="C199" s="49"/>
    </row>
    <row r="200" spans="1:3" x14ac:dyDescent="0.25">
      <c r="A200" s="29"/>
      <c r="B200" s="29"/>
      <c r="C200" s="9"/>
    </row>
    <row r="201" spans="1:3" ht="42.75" customHeight="1" x14ac:dyDescent="0.3">
      <c r="A201" s="56" t="s">
        <v>99</v>
      </c>
      <c r="B201" s="56"/>
      <c r="C201" s="56"/>
    </row>
    <row r="202" spans="1:3" x14ac:dyDescent="0.25">
      <c r="A202" s="47" t="s">
        <v>76</v>
      </c>
      <c r="B202" s="47"/>
      <c r="C202" s="7">
        <f>C204+C206+C207</f>
        <v>327599900</v>
      </c>
    </row>
    <row r="203" spans="1:3" x14ac:dyDescent="0.25">
      <c r="A203" s="53" t="s">
        <v>77</v>
      </c>
      <c r="B203" s="53"/>
      <c r="C203" s="8"/>
    </row>
    <row r="204" spans="1:3" x14ac:dyDescent="0.25">
      <c r="A204" s="53" t="s">
        <v>19</v>
      </c>
      <c r="B204" s="53"/>
      <c r="C204" s="8">
        <f>C187+C174+C161+C142+C129+C116+C103+C88+C75+C63+C51</f>
        <v>214613500</v>
      </c>
    </row>
    <row r="205" spans="1:3" x14ac:dyDescent="0.25">
      <c r="A205" s="54" t="s">
        <v>21</v>
      </c>
      <c r="B205" s="55"/>
      <c r="C205" s="11">
        <f>C188+C162+C143+C130+C89+C76+C64+C52</f>
        <v>11968100</v>
      </c>
    </row>
    <row r="206" spans="1:3" x14ac:dyDescent="0.25">
      <c r="A206" s="53" t="s">
        <v>78</v>
      </c>
      <c r="B206" s="53"/>
      <c r="C206" s="8">
        <f>C189+C176+C163+C144+C131+C118+C105+C90+C77+C65+C53</f>
        <v>112986400</v>
      </c>
    </row>
    <row r="207" spans="1:3" x14ac:dyDescent="0.25">
      <c r="A207" s="53" t="s">
        <v>82</v>
      </c>
      <c r="B207" s="53"/>
      <c r="C207" s="8">
        <f>C190+C177+C164+C145+C132+C119+C106+C91+C78+C66+C54</f>
        <v>0</v>
      </c>
    </row>
    <row r="208" spans="1:3" x14ac:dyDescent="0.25">
      <c r="A208" s="47" t="s">
        <v>79</v>
      </c>
      <c r="B208" s="47"/>
      <c r="C208" s="7">
        <f>C191+C178+C165+C146+C133+C120+C107+C92+C79+C67+C55</f>
        <v>75750600</v>
      </c>
    </row>
    <row r="209" spans="1:3" x14ac:dyDescent="0.25">
      <c r="A209" s="47" t="s">
        <v>81</v>
      </c>
      <c r="B209" s="47"/>
      <c r="C209" s="7">
        <f>C202+C208</f>
        <v>403350500</v>
      </c>
    </row>
  </sheetData>
  <mergeCells count="168">
    <mergeCell ref="A50:B50"/>
    <mergeCell ref="A51:B51"/>
    <mergeCell ref="A53:B53"/>
    <mergeCell ref="A55:B55"/>
    <mergeCell ref="A56:B56"/>
    <mergeCell ref="A28:C28"/>
    <mergeCell ref="A3:A4"/>
    <mergeCell ref="B3:B4"/>
    <mergeCell ref="A38:C38"/>
    <mergeCell ref="A49:B49"/>
    <mergeCell ref="A48:C48"/>
    <mergeCell ref="A30:A31"/>
    <mergeCell ref="B30:B31"/>
    <mergeCell ref="A39:A40"/>
    <mergeCell ref="B39:B40"/>
    <mergeCell ref="A47:B47"/>
    <mergeCell ref="A52:B52"/>
    <mergeCell ref="A65:B65"/>
    <mergeCell ref="A66:B66"/>
    <mergeCell ref="A67:B67"/>
    <mergeCell ref="A68:B68"/>
    <mergeCell ref="A69:B69"/>
    <mergeCell ref="A61:B61"/>
    <mergeCell ref="A54:B54"/>
    <mergeCell ref="A60:C60"/>
    <mergeCell ref="A62:B62"/>
    <mergeCell ref="A63:B63"/>
    <mergeCell ref="A57:B57"/>
    <mergeCell ref="A59:B59"/>
    <mergeCell ref="A58:B58"/>
    <mergeCell ref="A64:B64"/>
    <mergeCell ref="A74:B74"/>
    <mergeCell ref="A75:B75"/>
    <mergeCell ref="A77:B77"/>
    <mergeCell ref="A78:B78"/>
    <mergeCell ref="A79:B79"/>
    <mergeCell ref="A70:B70"/>
    <mergeCell ref="A71:B71"/>
    <mergeCell ref="A72:C72"/>
    <mergeCell ref="A73:B73"/>
    <mergeCell ref="A76:B76"/>
    <mergeCell ref="A85:C85"/>
    <mergeCell ref="A86:B86"/>
    <mergeCell ref="A87:B87"/>
    <mergeCell ref="A88:B88"/>
    <mergeCell ref="A90:B90"/>
    <mergeCell ref="A80:B80"/>
    <mergeCell ref="A81:B81"/>
    <mergeCell ref="A82:B82"/>
    <mergeCell ref="A83:B83"/>
    <mergeCell ref="A84:B84"/>
    <mergeCell ref="A89:B89"/>
    <mergeCell ref="A98:B98"/>
    <mergeCell ref="A99:B99"/>
    <mergeCell ref="A100:C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97:B97"/>
    <mergeCell ref="A109:B109"/>
    <mergeCell ref="A110:B110"/>
    <mergeCell ref="A111:B111"/>
    <mergeCell ref="A112:B112"/>
    <mergeCell ref="A113:C113"/>
    <mergeCell ref="A103:B103"/>
    <mergeCell ref="A105:B105"/>
    <mergeCell ref="A106:B106"/>
    <mergeCell ref="A107:B107"/>
    <mergeCell ref="A108:B108"/>
    <mergeCell ref="A104:B104"/>
    <mergeCell ref="A120:B120"/>
    <mergeCell ref="A121:B121"/>
    <mergeCell ref="A122:B122"/>
    <mergeCell ref="A123:B123"/>
    <mergeCell ref="A124:B124"/>
    <mergeCell ref="A114:B114"/>
    <mergeCell ref="A115:B115"/>
    <mergeCell ref="A116:B116"/>
    <mergeCell ref="A118:B118"/>
    <mergeCell ref="A119:B119"/>
    <mergeCell ref="A117:B117"/>
    <mergeCell ref="A131:B131"/>
    <mergeCell ref="A132:B132"/>
    <mergeCell ref="A133:B133"/>
    <mergeCell ref="A134:B134"/>
    <mergeCell ref="A135:B135"/>
    <mergeCell ref="A125:B125"/>
    <mergeCell ref="A126:C126"/>
    <mergeCell ref="A127:B127"/>
    <mergeCell ref="A128:B128"/>
    <mergeCell ref="A129:B129"/>
    <mergeCell ref="A130:B130"/>
    <mergeCell ref="A141:B141"/>
    <mergeCell ref="A142:B142"/>
    <mergeCell ref="A144:B144"/>
    <mergeCell ref="A145:B145"/>
    <mergeCell ref="A146:B146"/>
    <mergeCell ref="A136:B136"/>
    <mergeCell ref="A137:B137"/>
    <mergeCell ref="A138:B138"/>
    <mergeCell ref="A139:C139"/>
    <mergeCell ref="A140:B140"/>
    <mergeCell ref="A143:B143"/>
    <mergeCell ref="A158:C158"/>
    <mergeCell ref="A159:B159"/>
    <mergeCell ref="A160:B160"/>
    <mergeCell ref="A161:B161"/>
    <mergeCell ref="A163:B163"/>
    <mergeCell ref="A147:B147"/>
    <mergeCell ref="A148:B148"/>
    <mergeCell ref="A149:B149"/>
    <mergeCell ref="A152:B152"/>
    <mergeCell ref="A157:B157"/>
    <mergeCell ref="A150:B150"/>
    <mergeCell ref="A151:B151"/>
    <mergeCell ref="A153:B153"/>
    <mergeCell ref="A154:B154"/>
    <mergeCell ref="A156:B156"/>
    <mergeCell ref="A162:B162"/>
    <mergeCell ref="A155:B155"/>
    <mergeCell ref="A169:B169"/>
    <mergeCell ref="A170:B170"/>
    <mergeCell ref="A171:C171"/>
    <mergeCell ref="A172:B172"/>
    <mergeCell ref="A173:B173"/>
    <mergeCell ref="A164:B164"/>
    <mergeCell ref="A165:B165"/>
    <mergeCell ref="A166:B166"/>
    <mergeCell ref="A167:B167"/>
    <mergeCell ref="A168:B168"/>
    <mergeCell ref="A180:B180"/>
    <mergeCell ref="A181:B181"/>
    <mergeCell ref="A182:B182"/>
    <mergeCell ref="A183:B183"/>
    <mergeCell ref="A201:C201"/>
    <mergeCell ref="A174:B174"/>
    <mergeCell ref="A176:B176"/>
    <mergeCell ref="A177:B177"/>
    <mergeCell ref="A178:B178"/>
    <mergeCell ref="A179:B179"/>
    <mergeCell ref="A188:B188"/>
    <mergeCell ref="A175:B175"/>
    <mergeCell ref="A209:B209"/>
    <mergeCell ref="A199:C199"/>
    <mergeCell ref="A184:C184"/>
    <mergeCell ref="A185:B185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208:B208"/>
    <mergeCell ref="A202:B202"/>
    <mergeCell ref="A203:B203"/>
    <mergeCell ref="A204:B204"/>
    <mergeCell ref="A206:B206"/>
    <mergeCell ref="A207:B207"/>
    <mergeCell ref="A205:B205"/>
  </mergeCells>
  <pageMargins left="0.7" right="0.7" top="0.75" bottom="0.75" header="0.3" footer="0.3"/>
  <pageSetup paperSize="9" scale="74" orientation="portrait" r:id="rId1"/>
  <rowBreaks count="3" manualBreakCount="3">
    <brk id="84" max="16383" man="1"/>
    <brk id="125" max="16383" man="1"/>
    <brk id="16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 + ПРОГ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Nikolova</dc:creator>
  <cp:lastModifiedBy>Diana N. Arnaudova</cp:lastModifiedBy>
  <cp:lastPrinted>2024-01-05T14:21:04Z</cp:lastPrinted>
  <dcterms:created xsi:type="dcterms:W3CDTF">2019-01-16T12:44:10Z</dcterms:created>
  <dcterms:modified xsi:type="dcterms:W3CDTF">2024-02-13T06:31:11Z</dcterms:modified>
</cp:coreProperties>
</file>