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yovanovich\Desktop\"/>
    </mc:Choice>
  </mc:AlternateContent>
  <bookViews>
    <workbookView xWindow="0" yWindow="0" windowWidth="18072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C42" i="1"/>
  <c r="C53" i="1"/>
  <c r="C74" i="1"/>
  <c r="C81" i="1"/>
  <c r="C80" i="1" s="1"/>
  <c r="C20" i="1"/>
  <c r="C19" i="1" s="1"/>
  <c r="C18" i="1" l="1"/>
  <c r="C17" i="1"/>
  <c r="C16" i="1"/>
  <c r="C15" i="1" s="1"/>
  <c r="C14" i="1" s="1"/>
  <c r="C29" i="1" l="1"/>
  <c r="C28" i="1" s="1"/>
  <c r="C23" i="1" s="1"/>
  <c r="C7" i="1"/>
  <c r="C6" i="1"/>
  <c r="C5" i="1" s="1"/>
  <c r="C31" i="1"/>
  <c r="C35" i="1"/>
  <c r="C30" i="1" l="1"/>
  <c r="C41" i="1"/>
  <c r="C38" i="1" s="1"/>
  <c r="C37" i="1" s="1"/>
  <c r="C60" i="1" l="1"/>
  <c r="C59" i="1"/>
  <c r="C58" i="1" s="1"/>
  <c r="C71" i="1"/>
  <c r="C69" i="1" l="1"/>
  <c r="C67" i="1" s="1"/>
  <c r="C66" i="1" s="1"/>
  <c r="C78" i="1" l="1"/>
  <c r="C73" i="1" s="1"/>
  <c r="C65" i="1" l="1"/>
  <c r="C62" i="1" s="1"/>
  <c r="C57" i="1" s="1"/>
  <c r="C52" i="1"/>
  <c r="C51" i="1"/>
  <c r="C50" i="1" s="1"/>
  <c r="C46" i="1"/>
  <c r="C45" i="1" s="1"/>
  <c r="C22" i="1" s="1"/>
  <c r="C12" i="1" l="1"/>
  <c r="C9" i="1" s="1"/>
  <c r="C4" i="1" s="1"/>
  <c r="C3" i="1" l="1"/>
</calcChain>
</file>

<file path=xl/sharedStrings.xml><?xml version="1.0" encoding="utf-8"?>
<sst xmlns="http://schemas.openxmlformats.org/spreadsheetml/2006/main" count="84" uniqueCount="35">
  <si>
    <t>ОБЛАСТ НА ПОЛИТИКА "Политика в областта на опазване на движимото и недвижимото културно наследство"</t>
  </si>
  <si>
    <t>Бюджетна програма"Опазване на недвижимото културно наследство"</t>
  </si>
  <si>
    <t>Бюджетна програма "Опазване и представяне на движимото културно наследство и визуалните изкуства"</t>
  </si>
  <si>
    <t>ОБЛАСТ НА ПОЛИТИКА "Политика в областта на създаване и популяризиране на съвременно изкуство в страната и в чужбина и достъп до качествено художествено образование"</t>
  </si>
  <si>
    <t xml:space="preserve">Бюджетна програма  "Национален фонд "Култура" </t>
  </si>
  <si>
    <t xml:space="preserve">Бюджетна програма "Филмово изкуство" </t>
  </si>
  <si>
    <t>Бюджетна програма "Сценични изкуства"</t>
  </si>
  <si>
    <t xml:space="preserve">'Бюджетна програма "Фестивали, конкурси, събития и чествания" </t>
  </si>
  <si>
    <t>Бюджетна програма „Авторско право и сродните му права“</t>
  </si>
  <si>
    <t xml:space="preserve">Бюджетна програма  "Подпомагане развитието на българската култура и изкуства, на българския книжен сектор, библиотеки и читалища" </t>
  </si>
  <si>
    <t xml:space="preserve">Бюджетна програма "Популяризиране на българската култура в чужбина" </t>
  </si>
  <si>
    <t>Бюджетна програма "Обучение на кадри в областта на изкуството и културата"</t>
  </si>
  <si>
    <t>Бюджетна програма "Администрация"</t>
  </si>
  <si>
    <t>Ведомствени</t>
  </si>
  <si>
    <t>Персонал</t>
  </si>
  <si>
    <t>Издръжка</t>
  </si>
  <si>
    <t>Капиталови</t>
  </si>
  <si>
    <t>Администрирани</t>
  </si>
  <si>
    <t>КРР</t>
  </si>
  <si>
    <t>ТАП</t>
  </si>
  <si>
    <t>Разходи за членски внос и участие в нетърговски организации и дейности в областта на недвижимото културно наследство</t>
  </si>
  <si>
    <t>Субсидии за творчески проекти и други разходи в областта на движимото културно наследство и визуалните изкуства на основание ЗЗРК и ЗКН</t>
  </si>
  <si>
    <t>Субсидии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</si>
  <si>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Субсидии и други разходи за фестивали, конкурси, събития и чествания</t>
  </si>
  <si>
    <t>Награди за особени заслуги към българската държава и нацията</t>
  </si>
  <si>
    <t>Програма "Българските библиотеки - съвременни центрове за четене и информираност"</t>
  </si>
  <si>
    <t>Субсидии за творчески проекти и други разходи в областта на литературното наследство на основание ЗЗРК</t>
  </si>
  <si>
    <t>Стипендии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</si>
  <si>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</si>
  <si>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Разходи за членски внос и участие в нетърговски организации и дейности в областта на сценичните изкуства</t>
  </si>
  <si>
    <t>Субсидия за творчески проекти - за създаване и разпространение на български филми и копродукции с българско участие на основание ЗФИ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</si>
  <si>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</si>
  <si>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Разходи за членски внос и участие в нетърговски организации и дейности в областта на движимото културно наследство</t>
  </si>
  <si>
    <t>МИНИСТЕРСТВО НА КУЛТУРАТА</t>
  </si>
  <si>
    <t>разходи месец декември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</si>
</sst>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49" fontId="3" fillId="2" borderId="1" xfId="0" quotePrefix="1" applyNumberFormat="1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/>
    <xf numFmtId="3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3" fontId="2" fillId="0" borderId="0" xfId="0" applyNumberFormat="1" applyFont="1"/>
    <xf numFmtId="49" fontId="1" fillId="2" borderId="1" xfId="0" quotePrefix="1" applyNumberFormat="1" applyFont="1" applyFill="1" applyBorder="1" applyAlignment="1" applyProtection="1">
      <alignment horizontal="left" vertical="top" wrapText="1"/>
      <protection locked="0"/>
    </xf>
    <xf numFmtId="3" fontId="1" fillId="2" borderId="1" xfId="0" quotePrefix="1" applyNumberFormat="1" applyFont="1" applyFill="1" applyBorder="1" applyAlignment="1" applyProtection="1">
      <alignment horizontal="right" vertical="top" wrapText="1"/>
      <protection locked="0"/>
    </xf>
    <xf numFmtId="3" fontId="3" fillId="2" borderId="1" xfId="0" quotePrefix="1" applyNumberFormat="1" applyFont="1" applyFill="1" applyBorder="1" applyAlignment="1" applyProtection="1">
      <alignment horizontal="right" vertical="top" wrapText="1"/>
      <protection locked="0"/>
    </xf>
    <xf numFmtId="3" fontId="4" fillId="2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4"/>
  <sheetViews>
    <sheetView tabSelected="1" workbookViewId="0">
      <selection activeCell="B14" sqref="B14"/>
    </sheetView>
  </sheetViews>
  <sheetFormatPr defaultColWidth="9.109375" defaultRowHeight="15.6" x14ac:dyDescent="0.3"/>
  <cols>
    <col min="1" max="1" width="9.109375" style="1"/>
    <col min="2" max="2" width="121.44140625" style="1" customWidth="1"/>
    <col min="3" max="3" width="18.44140625" style="1" bestFit="1" customWidth="1"/>
    <col min="4" max="9" width="9.109375" style="1"/>
    <col min="10" max="10" width="11.33203125" style="1" bestFit="1" customWidth="1"/>
    <col min="11" max="16384" width="9.109375" style="1"/>
  </cols>
  <sheetData>
    <row r="1" spans="2:3" x14ac:dyDescent="0.3">
      <c r="B1" s="11" t="s">
        <v>33</v>
      </c>
    </row>
    <row r="2" spans="2:3" x14ac:dyDescent="0.3">
      <c r="B2" s="11" t="s">
        <v>34</v>
      </c>
    </row>
    <row r="3" spans="2:3" ht="19.5" customHeight="1" x14ac:dyDescent="0.3">
      <c r="B3" s="7" t="s">
        <v>0</v>
      </c>
      <c r="C3" s="10">
        <f>+C4+C14</f>
        <v>13835971</v>
      </c>
    </row>
    <row r="4" spans="2:3" x14ac:dyDescent="0.3">
      <c r="B4" s="7" t="s">
        <v>1</v>
      </c>
      <c r="C4" s="8">
        <f>+C5+C9</f>
        <v>6682449</v>
      </c>
    </row>
    <row r="5" spans="2:3" x14ac:dyDescent="0.3">
      <c r="B5" s="7" t="s">
        <v>13</v>
      </c>
      <c r="C5" s="8">
        <f>+C6+C7+C8</f>
        <v>1971808</v>
      </c>
    </row>
    <row r="6" spans="2:3" x14ac:dyDescent="0.3">
      <c r="B6" s="2" t="s">
        <v>14</v>
      </c>
      <c r="C6" s="4">
        <f>69176+122694</f>
        <v>191870</v>
      </c>
    </row>
    <row r="7" spans="2:3" x14ac:dyDescent="0.3">
      <c r="B7" s="2" t="s">
        <v>15</v>
      </c>
      <c r="C7" s="4">
        <f>22335+97295</f>
        <v>119630</v>
      </c>
    </row>
    <row r="8" spans="2:3" x14ac:dyDescent="0.3">
      <c r="B8" s="2" t="s">
        <v>16</v>
      </c>
      <c r="C8" s="4">
        <v>1660308</v>
      </c>
    </row>
    <row r="9" spans="2:3" x14ac:dyDescent="0.3">
      <c r="B9" s="7" t="s">
        <v>17</v>
      </c>
      <c r="C9" s="8">
        <f>+C10+C11+C12+C13</f>
        <v>4710641</v>
      </c>
    </row>
    <row r="10" spans="2:3" s="3" customFormat="1" x14ac:dyDescent="0.3">
      <c r="B10" s="2" t="s">
        <v>15</v>
      </c>
      <c r="C10" s="4">
        <v>3456</v>
      </c>
    </row>
    <row r="11" spans="2:3" s="3" customFormat="1" ht="31.2" x14ac:dyDescent="0.3">
      <c r="B11" s="2" t="s">
        <v>20</v>
      </c>
      <c r="C11" s="4">
        <v>3480</v>
      </c>
    </row>
    <row r="12" spans="2:3" x14ac:dyDescent="0.3">
      <c r="B12" s="2" t="s">
        <v>18</v>
      </c>
      <c r="C12" s="4">
        <f>3231310+1469378</f>
        <v>4700688</v>
      </c>
    </row>
    <row r="13" spans="2:3" x14ac:dyDescent="0.3">
      <c r="B13" s="2" t="s">
        <v>19</v>
      </c>
      <c r="C13" s="4">
        <v>3017</v>
      </c>
    </row>
    <row r="14" spans="2:3" x14ac:dyDescent="0.3">
      <c r="B14" s="7" t="s">
        <v>2</v>
      </c>
      <c r="C14" s="8">
        <f>+C15+C19</f>
        <v>7153522</v>
      </c>
    </row>
    <row r="15" spans="2:3" x14ac:dyDescent="0.3">
      <c r="B15" s="7" t="s">
        <v>13</v>
      </c>
      <c r="C15" s="8">
        <f>+C16+C17+C18</f>
        <v>4394512</v>
      </c>
    </row>
    <row r="16" spans="2:3" x14ac:dyDescent="0.3">
      <c r="B16" s="2" t="s">
        <v>14</v>
      </c>
      <c r="C16" s="4">
        <f>66532+9277+1835809+170695</f>
        <v>2082313</v>
      </c>
    </row>
    <row r="17" spans="2:10" x14ac:dyDescent="0.3">
      <c r="B17" s="2" t="s">
        <v>15</v>
      </c>
      <c r="C17" s="4">
        <f>14196+1537532+84868</f>
        <v>1636596</v>
      </c>
    </row>
    <row r="18" spans="2:10" x14ac:dyDescent="0.3">
      <c r="B18" s="2" t="s">
        <v>16</v>
      </c>
      <c r="C18" s="4">
        <f>670313+5290</f>
        <v>675603</v>
      </c>
    </row>
    <row r="19" spans="2:10" x14ac:dyDescent="0.3">
      <c r="B19" s="7" t="s">
        <v>17</v>
      </c>
      <c r="C19" s="8">
        <f>C20+C21</f>
        <v>2759010</v>
      </c>
    </row>
    <row r="20" spans="2:10" s="3" customFormat="1" x14ac:dyDescent="0.3">
      <c r="B20" s="2" t="s">
        <v>32</v>
      </c>
      <c r="C20" s="9">
        <f>3990+1273</f>
        <v>5263</v>
      </c>
    </row>
    <row r="21" spans="2:10" ht="36" customHeight="1" x14ac:dyDescent="0.3">
      <c r="B21" s="2" t="s">
        <v>21</v>
      </c>
      <c r="C21" s="4">
        <v>2753747</v>
      </c>
    </row>
    <row r="22" spans="2:10" ht="31.2" x14ac:dyDescent="0.3">
      <c r="B22" s="7" t="s">
        <v>3</v>
      </c>
      <c r="C22" s="10">
        <f>+C23+C30+C37+C45+C52+C57+C66+C73</f>
        <v>52579720</v>
      </c>
    </row>
    <row r="23" spans="2:10" x14ac:dyDescent="0.3">
      <c r="B23" s="7" t="s">
        <v>4</v>
      </c>
      <c r="C23" s="8">
        <f>+C24+C28</f>
        <v>6524897</v>
      </c>
    </row>
    <row r="24" spans="2:10" x14ac:dyDescent="0.3">
      <c r="B24" s="7" t="s">
        <v>13</v>
      </c>
      <c r="C24" s="4">
        <f>+C25+C26+C27</f>
        <v>168741</v>
      </c>
    </row>
    <row r="25" spans="2:10" x14ac:dyDescent="0.3">
      <c r="B25" s="2" t="s">
        <v>14</v>
      </c>
      <c r="C25" s="4">
        <v>51704</v>
      </c>
    </row>
    <row r="26" spans="2:10" x14ac:dyDescent="0.3">
      <c r="B26" s="2" t="s">
        <v>15</v>
      </c>
      <c r="C26" s="4">
        <v>92115</v>
      </c>
      <c r="J26" s="6"/>
    </row>
    <row r="27" spans="2:10" x14ac:dyDescent="0.3">
      <c r="B27" s="2" t="s">
        <v>16</v>
      </c>
      <c r="C27" s="4">
        <v>24922</v>
      </c>
    </row>
    <row r="28" spans="2:10" x14ac:dyDescent="0.3">
      <c r="B28" s="7" t="s">
        <v>17</v>
      </c>
      <c r="C28" s="4">
        <f>+C29</f>
        <v>6356156</v>
      </c>
    </row>
    <row r="29" spans="2:10" ht="31.2" x14ac:dyDescent="0.3">
      <c r="B29" s="2" t="s">
        <v>31</v>
      </c>
      <c r="C29" s="4">
        <f>258997+2490120+3605817+1222</f>
        <v>6356156</v>
      </c>
    </row>
    <row r="30" spans="2:10" x14ac:dyDescent="0.3">
      <c r="B30" s="7" t="s">
        <v>5</v>
      </c>
      <c r="C30" s="8">
        <f>+C31+C35</f>
        <v>3931102</v>
      </c>
    </row>
    <row r="31" spans="2:10" x14ac:dyDescent="0.3">
      <c r="B31" s="7" t="s">
        <v>13</v>
      </c>
      <c r="C31" s="4">
        <f>+C32+C33+C34</f>
        <v>161995</v>
      </c>
    </row>
    <row r="32" spans="2:10" x14ac:dyDescent="0.3">
      <c r="B32" s="2" t="s">
        <v>14</v>
      </c>
      <c r="C32" s="4">
        <v>161995</v>
      </c>
    </row>
    <row r="33" spans="2:3" x14ac:dyDescent="0.3">
      <c r="B33" s="2" t="s">
        <v>15</v>
      </c>
      <c r="C33" s="4">
        <v>0</v>
      </c>
    </row>
    <row r="34" spans="2:3" x14ac:dyDescent="0.3">
      <c r="B34" s="2" t="s">
        <v>16</v>
      </c>
      <c r="C34" s="4"/>
    </row>
    <row r="35" spans="2:3" x14ac:dyDescent="0.3">
      <c r="B35" s="7" t="s">
        <v>17</v>
      </c>
      <c r="C35" s="4">
        <f>+C36</f>
        <v>3769107</v>
      </c>
    </row>
    <row r="36" spans="2:3" s="3" customFormat="1" ht="31.2" x14ac:dyDescent="0.3">
      <c r="B36" s="2" t="s">
        <v>30</v>
      </c>
      <c r="C36" s="4">
        <v>3769107</v>
      </c>
    </row>
    <row r="37" spans="2:3" x14ac:dyDescent="0.3">
      <c r="B37" s="7" t="s">
        <v>6</v>
      </c>
      <c r="C37" s="8">
        <f>+C38+C42</f>
        <v>27957944</v>
      </c>
    </row>
    <row r="38" spans="2:3" x14ac:dyDescent="0.3">
      <c r="B38" s="7" t="s">
        <v>13</v>
      </c>
      <c r="C38" s="4">
        <f>+C41+C39+C40</f>
        <v>27924871</v>
      </c>
    </row>
    <row r="39" spans="2:3" x14ac:dyDescent="0.3">
      <c r="B39" s="2" t="s">
        <v>14</v>
      </c>
      <c r="C39" s="4">
        <v>19551431</v>
      </c>
    </row>
    <row r="40" spans="2:3" x14ac:dyDescent="0.3">
      <c r="B40" s="2" t="s">
        <v>15</v>
      </c>
      <c r="C40" s="4">
        <v>4186762</v>
      </c>
    </row>
    <row r="41" spans="2:3" ht="16.5" customHeight="1" x14ac:dyDescent="0.3">
      <c r="B41" s="2" t="s">
        <v>16</v>
      </c>
      <c r="C41" s="4">
        <f>3630720+555958</f>
        <v>4186678</v>
      </c>
    </row>
    <row r="42" spans="2:3" x14ac:dyDescent="0.3">
      <c r="B42" s="7" t="s">
        <v>17</v>
      </c>
      <c r="C42" s="4">
        <f>+C43+C44</f>
        <v>33073</v>
      </c>
    </row>
    <row r="43" spans="2:3" ht="31.2" x14ac:dyDescent="0.3">
      <c r="B43" s="2" t="s">
        <v>22</v>
      </c>
      <c r="C43" s="4">
        <v>31160</v>
      </c>
    </row>
    <row r="44" spans="2:3" x14ac:dyDescent="0.3">
      <c r="B44" s="2" t="s">
        <v>29</v>
      </c>
      <c r="C44" s="4">
        <v>1913</v>
      </c>
    </row>
    <row r="45" spans="2:3" x14ac:dyDescent="0.3">
      <c r="B45" s="7" t="s">
        <v>7</v>
      </c>
      <c r="C45" s="8">
        <f>+C46+C50</f>
        <v>188054</v>
      </c>
    </row>
    <row r="46" spans="2:3" x14ac:dyDescent="0.3">
      <c r="B46" s="7" t="s">
        <v>13</v>
      </c>
      <c r="C46" s="4">
        <f>+C47+C48+C49</f>
        <v>143487</v>
      </c>
    </row>
    <row r="47" spans="2:3" x14ac:dyDescent="0.3">
      <c r="B47" s="2" t="s">
        <v>14</v>
      </c>
      <c r="C47" s="4"/>
    </row>
    <row r="48" spans="2:3" x14ac:dyDescent="0.3">
      <c r="B48" s="2" t="s">
        <v>15</v>
      </c>
      <c r="C48" s="4">
        <v>143487</v>
      </c>
    </row>
    <row r="49" spans="2:3" x14ac:dyDescent="0.3">
      <c r="B49" s="2" t="s">
        <v>16</v>
      </c>
      <c r="C49" s="4"/>
    </row>
    <row r="50" spans="2:3" x14ac:dyDescent="0.3">
      <c r="B50" s="7" t="s">
        <v>17</v>
      </c>
      <c r="C50" s="4">
        <f>+C51</f>
        <v>44567</v>
      </c>
    </row>
    <row r="51" spans="2:3" x14ac:dyDescent="0.3">
      <c r="B51" s="2" t="s">
        <v>23</v>
      </c>
      <c r="C51" s="4">
        <f>30367+14200</f>
        <v>44567</v>
      </c>
    </row>
    <row r="52" spans="2:3" x14ac:dyDescent="0.3">
      <c r="B52" s="7" t="s">
        <v>8</v>
      </c>
      <c r="C52" s="8">
        <f>+C53</f>
        <v>35483</v>
      </c>
    </row>
    <row r="53" spans="2:3" x14ac:dyDescent="0.3">
      <c r="B53" s="7" t="s">
        <v>13</v>
      </c>
      <c r="C53" s="4">
        <f>+C54+C55+C56</f>
        <v>35483</v>
      </c>
    </row>
    <row r="54" spans="2:3" x14ac:dyDescent="0.3">
      <c r="B54" s="2" t="s">
        <v>14</v>
      </c>
      <c r="C54" s="4">
        <v>34236</v>
      </c>
    </row>
    <row r="55" spans="2:3" x14ac:dyDescent="0.3">
      <c r="B55" s="2" t="s">
        <v>15</v>
      </c>
      <c r="C55" s="4">
        <v>1247</v>
      </c>
    </row>
    <row r="56" spans="2:3" x14ac:dyDescent="0.3">
      <c r="B56" s="2" t="s">
        <v>16</v>
      </c>
      <c r="C56" s="4"/>
    </row>
    <row r="57" spans="2:3" ht="31.2" x14ac:dyDescent="0.3">
      <c r="B57" s="7" t="s">
        <v>9</v>
      </c>
      <c r="C57" s="8">
        <f>+C58+C62</f>
        <v>2457449</v>
      </c>
    </row>
    <row r="58" spans="2:3" x14ac:dyDescent="0.3">
      <c r="B58" s="7" t="s">
        <v>13</v>
      </c>
      <c r="C58" s="4">
        <f>+C59+C60+C61</f>
        <v>988621</v>
      </c>
    </row>
    <row r="59" spans="2:3" x14ac:dyDescent="0.3">
      <c r="B59" s="2" t="s">
        <v>14</v>
      </c>
      <c r="C59" s="4">
        <f>12365+2000+796865</f>
        <v>811230</v>
      </c>
    </row>
    <row r="60" spans="2:3" x14ac:dyDescent="0.3">
      <c r="B60" s="2" t="s">
        <v>15</v>
      </c>
      <c r="C60" s="4">
        <f>190+131007</f>
        <v>131197</v>
      </c>
    </row>
    <row r="61" spans="2:3" x14ac:dyDescent="0.3">
      <c r="B61" s="2" t="s">
        <v>16</v>
      </c>
      <c r="C61" s="4">
        <v>46194</v>
      </c>
    </row>
    <row r="62" spans="2:3" x14ac:dyDescent="0.3">
      <c r="B62" s="7" t="s">
        <v>17</v>
      </c>
      <c r="C62" s="4">
        <f>+C63+C64+C65</f>
        <v>1468828</v>
      </c>
    </row>
    <row r="63" spans="2:3" s="3" customFormat="1" x14ac:dyDescent="0.3">
      <c r="B63" s="2" t="s">
        <v>26</v>
      </c>
      <c r="C63" s="4">
        <v>389900</v>
      </c>
    </row>
    <row r="64" spans="2:3" s="3" customFormat="1" x14ac:dyDescent="0.3">
      <c r="B64" s="2" t="s">
        <v>24</v>
      </c>
      <c r="C64" s="4">
        <v>47050</v>
      </c>
    </row>
    <row r="65" spans="2:3" x14ac:dyDescent="0.3">
      <c r="B65" s="2" t="s">
        <v>25</v>
      </c>
      <c r="C65" s="4">
        <f>873762+158116</f>
        <v>1031878</v>
      </c>
    </row>
    <row r="66" spans="2:3" x14ac:dyDescent="0.3">
      <c r="B66" s="7" t="s">
        <v>10</v>
      </c>
      <c r="C66" s="8">
        <f>+C67+C71</f>
        <v>996919</v>
      </c>
    </row>
    <row r="67" spans="2:3" x14ac:dyDescent="0.3">
      <c r="B67" s="7" t="s">
        <v>13</v>
      </c>
      <c r="C67" s="4">
        <f>+C68+C69+C70</f>
        <v>996333</v>
      </c>
    </row>
    <row r="68" spans="2:3" x14ac:dyDescent="0.3">
      <c r="B68" s="2" t="s">
        <v>14</v>
      </c>
      <c r="C68" s="4">
        <v>51562</v>
      </c>
    </row>
    <row r="69" spans="2:3" x14ac:dyDescent="0.3">
      <c r="B69" s="2" t="s">
        <v>15</v>
      </c>
      <c r="C69" s="4">
        <f>54526+884820</f>
        <v>939346</v>
      </c>
    </row>
    <row r="70" spans="2:3" x14ac:dyDescent="0.3">
      <c r="B70" s="2" t="s">
        <v>16</v>
      </c>
      <c r="C70" s="4">
        <v>5425</v>
      </c>
    </row>
    <row r="71" spans="2:3" x14ac:dyDescent="0.3">
      <c r="B71" s="7" t="s">
        <v>17</v>
      </c>
      <c r="C71" s="4">
        <f>+C72</f>
        <v>586</v>
      </c>
    </row>
    <row r="72" spans="2:3" s="3" customFormat="1" ht="31.2" x14ac:dyDescent="0.3">
      <c r="B72" s="2" t="s">
        <v>28</v>
      </c>
      <c r="C72" s="4">
        <v>586</v>
      </c>
    </row>
    <row r="73" spans="2:3" x14ac:dyDescent="0.3">
      <c r="B73" s="7" t="s">
        <v>11</v>
      </c>
      <c r="C73" s="8">
        <f>+C74+C78</f>
        <v>10487872</v>
      </c>
    </row>
    <row r="74" spans="2:3" s="3" customFormat="1" x14ac:dyDescent="0.3">
      <c r="B74" s="7" t="s">
        <v>13</v>
      </c>
      <c r="C74" s="4">
        <f>+C75+C76+C77</f>
        <v>10092818</v>
      </c>
    </row>
    <row r="75" spans="2:3" s="3" customFormat="1" x14ac:dyDescent="0.3">
      <c r="B75" s="2" t="s">
        <v>14</v>
      </c>
      <c r="C75" s="4">
        <v>7273882</v>
      </c>
    </row>
    <row r="76" spans="2:3" s="3" customFormat="1" x14ac:dyDescent="0.3">
      <c r="B76" s="2" t="s">
        <v>15</v>
      </c>
      <c r="C76" s="4">
        <v>1305108</v>
      </c>
    </row>
    <row r="77" spans="2:3" s="3" customFormat="1" x14ac:dyDescent="0.3">
      <c r="B77" s="2" t="s">
        <v>16</v>
      </c>
      <c r="C77" s="4">
        <v>1513828</v>
      </c>
    </row>
    <row r="78" spans="2:3" s="3" customFormat="1" x14ac:dyDescent="0.3">
      <c r="B78" s="7" t="s">
        <v>17</v>
      </c>
      <c r="C78" s="4">
        <f>+C79</f>
        <v>395054</v>
      </c>
    </row>
    <row r="79" spans="2:3" x14ac:dyDescent="0.3">
      <c r="B79" s="2" t="s">
        <v>27</v>
      </c>
      <c r="C79" s="4">
        <v>395054</v>
      </c>
    </row>
    <row r="80" spans="2:3" x14ac:dyDescent="0.3">
      <c r="B80" s="7" t="s">
        <v>12</v>
      </c>
      <c r="C80" s="8">
        <f>+C81</f>
        <v>1135655</v>
      </c>
    </row>
    <row r="81" spans="2:3" x14ac:dyDescent="0.3">
      <c r="B81" s="7" t="s">
        <v>13</v>
      </c>
      <c r="C81" s="4">
        <f>+C82+C83+C84</f>
        <v>1135655</v>
      </c>
    </row>
    <row r="82" spans="2:3" x14ac:dyDescent="0.3">
      <c r="B82" s="2" t="s">
        <v>14</v>
      </c>
      <c r="C82" s="4">
        <v>286413</v>
      </c>
    </row>
    <row r="83" spans="2:3" x14ac:dyDescent="0.3">
      <c r="B83" s="2" t="s">
        <v>15</v>
      </c>
      <c r="C83" s="4">
        <v>267453</v>
      </c>
    </row>
    <row r="84" spans="2:3" x14ac:dyDescent="0.3">
      <c r="B84" s="2" t="s">
        <v>16</v>
      </c>
      <c r="C84" s="4">
        <v>581789</v>
      </c>
    </row>
    <row r="85" spans="2:3" x14ac:dyDescent="0.3">
      <c r="C85" s="5"/>
    </row>
    <row r="86" spans="2:3" x14ac:dyDescent="0.3">
      <c r="C86" s="5"/>
    </row>
    <row r="87" spans="2:3" x14ac:dyDescent="0.3">
      <c r="C87" s="6"/>
    </row>
    <row r="94" spans="2:3" x14ac:dyDescent="0.3">
      <c r="C94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N. Arnaudova</dc:creator>
  <cp:lastModifiedBy>Ana Yovanovich</cp:lastModifiedBy>
  <dcterms:created xsi:type="dcterms:W3CDTF">2024-01-11T06:49:16Z</dcterms:created>
  <dcterms:modified xsi:type="dcterms:W3CDTF">2024-01-11T11:37:57Z</dcterms:modified>
</cp:coreProperties>
</file>