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640" windowHeight="11760"/>
  </bookViews>
  <sheets>
    <sheet name="Закон" sheetId="2" r:id="rId1"/>
    <sheet name="Програми" sheetId="1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224" i="1" l="1"/>
  <c r="D42" i="2"/>
  <c r="D30" i="2"/>
  <c r="D29" i="2" s="1"/>
  <c r="D28" i="2"/>
  <c r="D27" i="2" s="1"/>
  <c r="D26" i="2"/>
  <c r="D25" i="2" s="1"/>
  <c r="D12" i="2" s="1"/>
  <c r="D31" i="2" s="1"/>
  <c r="D24" i="2"/>
  <c r="D23" i="2"/>
  <c r="D19" i="2"/>
  <c r="D18" i="2"/>
  <c r="D17" i="2"/>
  <c r="D15" i="2"/>
  <c r="D13" i="2"/>
  <c r="D11" i="2"/>
  <c r="D10" i="2"/>
  <c r="D9" i="2"/>
  <c r="D6" i="2"/>
  <c r="C222" i="1" l="1"/>
  <c r="C165" i="1"/>
  <c r="C75" i="1"/>
  <c r="C223" i="1" l="1"/>
  <c r="C221" i="1"/>
  <c r="C208" i="1"/>
  <c r="C202" i="1"/>
  <c r="C195" i="1"/>
  <c r="C190" i="1"/>
  <c r="C183" i="1"/>
  <c r="C177" i="1"/>
  <c r="C159" i="1"/>
  <c r="C152" i="1"/>
  <c r="C146" i="1"/>
  <c r="C139" i="1"/>
  <c r="C134" i="1"/>
  <c r="C127" i="1"/>
  <c r="C122" i="1"/>
  <c r="C115" i="1"/>
  <c r="C109" i="1"/>
  <c r="C102" i="1"/>
  <c r="C96" i="1"/>
  <c r="C89" i="1"/>
  <c r="C83" i="1"/>
  <c r="C69" i="1"/>
  <c r="C81" i="1" l="1"/>
  <c r="C225" i="1"/>
  <c r="C219" i="1"/>
  <c r="C213" i="1"/>
  <c r="C200" i="1"/>
  <c r="C188" i="1"/>
  <c r="C175" i="1"/>
  <c r="C157" i="1"/>
  <c r="C144" i="1"/>
  <c r="C132" i="1"/>
  <c r="C120" i="1"/>
  <c r="C107" i="1"/>
  <c r="C94" i="1"/>
  <c r="C53" i="1"/>
  <c r="C50" i="1"/>
  <c r="C36" i="1"/>
  <c r="C21" i="1"/>
  <c r="C12" i="1" s="1"/>
  <c r="C17" i="1"/>
  <c r="C7" i="1"/>
  <c r="C6" i="1" s="1"/>
  <c r="C226" i="1" l="1"/>
  <c r="C64" i="1"/>
  <c r="C24" i="1"/>
  <c r="C23" i="1" s="1"/>
  <c r="C25" i="1" s="1"/>
</calcChain>
</file>

<file path=xl/sharedStrings.xml><?xml version="1.0" encoding="utf-8"?>
<sst xmlns="http://schemas.openxmlformats.org/spreadsheetml/2006/main" count="311" uniqueCount="148">
  <si>
    <t>№</t>
  </si>
  <si>
    <t>Показатели</t>
  </si>
  <si>
    <t>Сума</t>
  </si>
  <si>
    <t>(хил. лв.)</t>
  </si>
  <si>
    <t>I.</t>
  </si>
  <si>
    <t>ПРИХОДИ, ПОМОЩИ И ДАРЕНИЯ</t>
  </si>
  <si>
    <t>Неданъчни приходи</t>
  </si>
  <si>
    <t>1.1.</t>
  </si>
  <si>
    <t>Държавни такси</t>
  </si>
  <si>
    <t>1.2.</t>
  </si>
  <si>
    <t xml:space="preserve">Приходи и доходи от собственост </t>
  </si>
  <si>
    <t>1.3.</t>
  </si>
  <si>
    <t>Глоби, санкции и наказателни лихви</t>
  </si>
  <si>
    <t>1.4.</t>
  </si>
  <si>
    <t>Други приходи</t>
  </si>
  <si>
    <t>II.</t>
  </si>
  <si>
    <t xml:space="preserve">РАЗХОДИ </t>
  </si>
  <si>
    <t xml:space="preserve">Текущи разходи </t>
  </si>
  <si>
    <t>в т.ч.</t>
  </si>
  <si>
    <t>Персонал</t>
  </si>
  <si>
    <t>1.1.1.</t>
  </si>
  <si>
    <t>в т.ч. Персонал без делегирани бюджети</t>
  </si>
  <si>
    <t>Субсидии и други текущи трансфери</t>
  </si>
  <si>
    <t>1.2.1.</t>
  </si>
  <si>
    <t>Субсидии и други текущи трансфери за нефинансови предприятия</t>
  </si>
  <si>
    <t>1.2.2.</t>
  </si>
  <si>
    <t>Субсидии и други текущи трансфери за юридически лица с нестопанска цел</t>
  </si>
  <si>
    <t>Текущи трансфери, обезщетения и помощи за домакинствата</t>
  </si>
  <si>
    <t xml:space="preserve">Капиталови разходи </t>
  </si>
  <si>
    <t>2.1.</t>
  </si>
  <si>
    <t xml:space="preserve">Придобиване на дълготрайни активи и основен ремонт </t>
  </si>
  <si>
    <t>III.</t>
  </si>
  <si>
    <t>БЮДЖЕТНИ ВЗАИМООТНОШЕНИЯ (ТРАНСФЕРИ) – (+/-)</t>
  </si>
  <si>
    <t>Бюджетно взаимоотношение с централния бюджет (+/-)</t>
  </si>
  <si>
    <t>IV.</t>
  </si>
  <si>
    <t>БЮДЖЕТНО САЛДО (І-ІІ+ІІІ)</t>
  </si>
  <si>
    <t>V.</t>
  </si>
  <si>
    <t xml:space="preserve">ОПЕРАЦИИ В ЧАСТТА НА ФИНАНСИРАНЕТО – НЕТО </t>
  </si>
  <si>
    <t>Разпределение на разходите по области на политики и бюджетни програми</t>
  </si>
  <si>
    <t>Наименование на областта на политика/бюджетната програма</t>
  </si>
  <si>
    <t>Политика в областта на опазване на движимото и недвижимото културно наследство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</si>
  <si>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</si>
  <si>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Бюджетна програма "Администрация"</t>
  </si>
  <si>
    <t>Всичко:</t>
  </si>
  <si>
    <t>Максималните размери на ангажиментите за разходи, които могат да бъдат поети през 2019 г., и максималните размери на новите задължения за разходи, които могат да бъдат натрупани през 2019 г. от Министерството на културата</t>
  </si>
  <si>
    <t>Максимален размер на ангажиментите за разходи, които могат да бъдат поети през 2019 г.</t>
  </si>
  <si>
    <t>Максимален размер на новите задължения за разходи, които могат да бъдат натрупани през 2019 г.</t>
  </si>
  <si>
    <t xml:space="preserve">НАИМЕНОВАНИЕ </t>
  </si>
  <si>
    <t>(в лева)</t>
  </si>
  <si>
    <t>1800.01.00</t>
  </si>
  <si>
    <t>1800.01.01</t>
  </si>
  <si>
    <t>Бюджетна програма „Опазване на недвижимото културно наследство“</t>
  </si>
  <si>
    <t>1800.01.02</t>
  </si>
  <si>
    <t>Бюджетна програма „Опазване и представяне на движимото културно наследство и визуалните изкуства“</t>
  </si>
  <si>
    <t>1800.02.00</t>
  </si>
  <si>
    <t>1800.02.01</t>
  </si>
  <si>
    <t>Бюджетна програма „Национален фонд „Култура“</t>
  </si>
  <si>
    <t>1800.02.02</t>
  </si>
  <si>
    <t>Бюджетна програма „Филмово изкуство“</t>
  </si>
  <si>
    <t>1800.02.03</t>
  </si>
  <si>
    <t>Бюджетна програма „Сценични изкуства“</t>
  </si>
  <si>
    <t>1800.02.04</t>
  </si>
  <si>
    <t>Бюджетна програма „Фестивали, конкурси, събития и чествания“</t>
  </si>
  <si>
    <t>1800.02.05</t>
  </si>
  <si>
    <t>Бюджетна програма „Гарантиране защитата на интелектуалната собственост“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</si>
  <si>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</si>
  <si>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читалища“</t>
  </si>
  <si>
    <t>1800.02.07</t>
  </si>
  <si>
    <t>Бюджетна програма „Популяризиране на българската култура в чужбина“</t>
  </si>
  <si>
    <t>1800.02.08</t>
  </si>
  <si>
    <t>Бюджетна програма „Обучение на кадри в областта на изкуството и културата“</t>
  </si>
  <si>
    <t>1800.03.00</t>
  </si>
  <si>
    <t>Бюджетна програма „Администрация“</t>
  </si>
  <si>
    <t>Общо:</t>
  </si>
  <si>
    <t>РАЗХОДИ ПО ПРОГРАМИ</t>
  </si>
  <si>
    <t>Сума ( в лева)</t>
  </si>
  <si>
    <t>1800.01.01 Бюджетна програма „Опазване на недвижимото културно наследство“</t>
  </si>
  <si>
    <t>I. Общо ведомствени разходи</t>
  </si>
  <si>
    <t>от тях за:</t>
  </si>
  <si>
    <t>Издръжка</t>
  </si>
  <si>
    <t>II. Администрирани разходни параграфи по бюджета</t>
  </si>
  <si>
    <t>Теренни археологически проучвания и теренна консервация на недвижими археологически културни ценности - Закон за културното наследство</t>
  </si>
  <si>
    <t xml:space="preserve">Консервационно-реставрационни работи за създаване и опазване на културните ценности - Закон за културното наследство </t>
  </si>
  <si>
    <t xml:space="preserve">Разходи за членски внос и участие в нетърговски организации и дейности в областта на недвижимото културно наследство </t>
  </si>
  <si>
    <t>ІІІ. Общо разходи (I+II)</t>
  </si>
  <si>
    <t>Капиталови разходи</t>
  </si>
  <si>
    <t>1800.01.02 Бюджетна програма „Опазване и представяне на движимото културно наследство и визуалните изкуства“</t>
  </si>
  <si>
    <t xml:space="preserve">Разходи за членски внос и участие в нетърговски организации и дейности в областта на движимото културно наследство </t>
  </si>
  <si>
    <t>Субсидии за творчески проекти и други разходи в областта на движимото културно наследство и визуалните изкуства на основание ЗЗРК и ЗКН</t>
  </si>
  <si>
    <t>1800.02.01 Бюджетна програма „Национален фонд „Култура“</t>
  </si>
  <si>
    <t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</si>
  <si>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1800.02.02 Бюджетна програма „Филмово изкуство“</t>
  </si>
  <si>
    <t>Субсидии за творчески проекти - за създаване и разпространение на български филми и копродукции с българско участие на основание ЗФИ</t>
  </si>
  <si>
    <t>1800.02.03 Бюджетна програма „Сценични изкуства“</t>
  </si>
  <si>
    <t>Субсидии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</si>
  <si>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1800.02.04 Бюджетна програма „Фестивали, конкурси, събития и чествания“</t>
  </si>
  <si>
    <t>Субсидии и други разходи за фестивали, конкурси, събития и чествания</t>
  </si>
  <si>
    <t>1800.02.05 Бюджетна програма „Гарантиране защитата на интелектуалната собственост“</t>
  </si>
  <si>
    <t>1800.02.06 Бюджетна програма „Подпомагане развитието на българската култура и изкуства, на българския книжен сектор, библиотеки и читалища“</t>
  </si>
  <si>
    <t>Субсидии за творчески проекти и други разходи в областта на литературното наследство на основание ЗЗРК</t>
  </si>
  <si>
    <t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</t>
  </si>
  <si>
    <t>Награди за особени заслуги към българската държава и нацията</t>
  </si>
  <si>
    <t>Програма „Българските библиотеки - съвременни центрове за четене и информираност“</t>
  </si>
  <si>
    <t>1800.02.07 Бюджетна програма „Популяризиране на българската култура в чужбина“</t>
  </si>
  <si>
    <t>1800.02.08 Бюджетна програма „Обучение на кадри в областта на изкуството и културата“</t>
  </si>
  <si>
    <t>Общо разходи по бюджетни програми на Министерство на културата</t>
  </si>
  <si>
    <t>1800.03.00 Бюджетна програма „Администрация“</t>
  </si>
  <si>
    <t>Стипендии - ПМС №328/2017 г.</t>
  </si>
  <si>
    <t xml:space="preserve"> </t>
  </si>
  <si>
    <t>БЮДЖЕТ НА МИНИСТЕРСТВО НА КУЛТУРАТА ПО ПРОГРАМИ ЗА 2022 Г.</t>
  </si>
  <si>
    <t xml:space="preserve">Класификационен код съгласно РМС № 52 от 2022 г. </t>
  </si>
  <si>
    <t>Субсидия за Националния дарителски фонд "13 века България"</t>
  </si>
  <si>
    <t>Субсидии за програми и проекти в областта на визуалните изкуства за подпомагане на частни културни организации и дейци на културата и изкуството, упражняващи свободни прпфесии</t>
  </si>
  <si>
    <t>Разходи за членски внос в областта на филмовото изкуство (Европейски фонд "Евроимаж" и Европейска аудиовизуална обсерватория)</t>
  </si>
  <si>
    <t>Разходи за членски внос в областта на сценичните изкуства (Международна организация на куклените театри)</t>
  </si>
  <si>
    <t>Разходи за членски внос в Световна организация за интелектуална собственост</t>
  </si>
  <si>
    <t>Субсидия за Съюза на народните читалища</t>
  </si>
  <si>
    <t>Разходи за членски внос във Фонда за опазване на нематериалното културно наследство на ЮНЕСКО</t>
  </si>
  <si>
    <t>Субсидия за Регионален център за опазване на нематериалното културно наследство в Югоизточна Европа</t>
  </si>
  <si>
    <t>Разходи за 27 библиотеки на основание Закона за обществените библиотеки</t>
  </si>
  <si>
    <t>Разходи за членски внос в областта на международното културно сътрудничество</t>
  </si>
  <si>
    <t>1.</t>
  </si>
  <si>
    <t xml:space="preserve">РАЗХОДИ                                       </t>
  </si>
  <si>
    <t xml:space="preserve">1.     </t>
  </si>
  <si>
    <t xml:space="preserve">Текущи разходи                                            </t>
  </si>
  <si>
    <t xml:space="preserve">      в т.ч.  Персонал без делегирани бюджети</t>
  </si>
  <si>
    <t>1.2.2.1.</t>
  </si>
  <si>
    <t>Национален дарителски фонд „13 века България“</t>
  </si>
  <si>
    <t>1.2.2.2.</t>
  </si>
  <si>
    <t>Регионален център за опазване на нематериалното културно наследство в Югоизточна Европа</t>
  </si>
  <si>
    <t>1.2.2.3.</t>
  </si>
  <si>
    <t>Съюз на народните читалища</t>
  </si>
  <si>
    <t xml:space="preserve">2.     </t>
  </si>
  <si>
    <t>БЮДЖЕТНИ ВЗАИМООТНОШЕНИЯ (ТРАНСФЕРИ) - (+/-)</t>
  </si>
  <si>
    <t>2.</t>
  </si>
  <si>
    <t>Бюджетни взаимоотношения с други бюджетни организации (+/-)</t>
  </si>
  <si>
    <t xml:space="preserve">        Получени трансфери (+)</t>
  </si>
  <si>
    <t xml:space="preserve">ОПЕРАЦИИ В ЧАСТТА НА ФИНАНСИРАНЕТО - НЕТО </t>
  </si>
  <si>
    <t>(2) Утвърждава разпределение на разходите по ал. 1 по области на политики и бюджетни програми, както следва:</t>
  </si>
  <si>
    <t>Наименование на областта на политика / бюджетната програма</t>
  </si>
  <si>
    <t xml:space="preserve"> 1.</t>
  </si>
  <si>
    <t xml:space="preserve"> 2.</t>
  </si>
  <si>
    <t xml:space="preserve"> 3.</t>
  </si>
  <si>
    <t>(3) Утвърждава максималните размери на ангажиментите за разходи, които могат да бъдат поети през 2022 г., и максималните размери на новите задължения за разходи, които могат да бъдат натрупани през 2022 г. от Министерството на културата, както следва:</t>
  </si>
  <si>
    <t>Максимален размер на ангажиментите за разходи, които могат да бъдат поети през 2022 г.</t>
  </si>
  <si>
    <t>Максимален размер на новите задължения за разходи, които могат да бъдат натрупани през 2022 г.</t>
  </si>
  <si>
    <t>ВЕДОМСТВЕНИ И АДМИНИСТРИРАНИ РАЗХОДИ ПО БЮДЖЕТА ЗА 2022 Г. - ОБЩО</t>
  </si>
  <si>
    <t>Бюджет на Министерство на културата за 2022 г. (обн. ДВ. Бр.18/2022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</si>
</sst>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name val="Hebar"/>
      <family val="2"/>
      <charset val="204"/>
    </font>
    <font>
      <i/>
      <sz val="11"/>
      <color rgb="FFFF0000"/>
      <name val="Calibri"/>
      <family val="2"/>
      <charset val="204"/>
      <scheme val="minor"/>
    </font>
    <font>
      <i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Fill="0" applyBorder="0" applyAlignment="0" applyProtection="0"/>
    <xf numFmtId="0" fontId="8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2" fillId="0" borderId="1" xfId="0" applyNumberFormat="1" applyFont="1" applyBorder="1"/>
    <xf numFmtId="4" fontId="3" fillId="0" borderId="1" xfId="0" applyNumberFormat="1" applyFont="1" applyBorder="1"/>
    <xf numFmtId="4" fontId="4" fillId="0" borderId="1" xfId="0" applyNumberFormat="1" applyFont="1" applyBorder="1"/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7" fillId="0" borderId="0" xfId="0" applyFont="1"/>
    <xf numFmtId="0" fontId="6" fillId="0" borderId="0" xfId="0" applyFont="1" applyBorder="1" applyAlignment="1">
      <alignment horizontal="justify" vertical="center" wrapText="1"/>
    </xf>
    <xf numFmtId="4" fontId="6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justify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/>
    <xf numFmtId="0" fontId="3" fillId="0" borderId="0" xfId="0" applyFont="1" applyBorder="1" applyAlignment="1">
      <alignment wrapText="1"/>
    </xf>
    <xf numFmtId="3" fontId="5" fillId="0" borderId="0" xfId="0" applyNumberFormat="1" applyFont="1" applyBorder="1" applyAlignment="1">
      <alignment horizontal="right" vertical="center" wrapText="1"/>
    </xf>
    <xf numFmtId="3" fontId="6" fillId="2" borderId="1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Fill="1" applyBorder="1" applyAlignment="1">
      <alignment horizontal="center"/>
    </xf>
    <xf numFmtId="164" fontId="3" fillId="0" borderId="3" xfId="0" quotePrefix="1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left" vertical="top"/>
    </xf>
    <xf numFmtId="49" fontId="3" fillId="0" borderId="5" xfId="0" quotePrefix="1" applyNumberFormat="1" applyFont="1" applyFill="1" applyBorder="1" applyAlignment="1">
      <alignment horizontal="left"/>
    </xf>
    <xf numFmtId="164" fontId="3" fillId="0" borderId="1" xfId="0" applyNumberFormat="1" applyFont="1" applyFill="1" applyBorder="1"/>
    <xf numFmtId="49" fontId="4" fillId="0" borderId="5" xfId="0" quotePrefix="1" applyNumberFormat="1" applyFont="1" applyFill="1" applyBorder="1" applyAlignment="1">
      <alignment horizontal="left" indent="1"/>
    </xf>
    <xf numFmtId="49" fontId="3" fillId="0" borderId="5" xfId="0" applyNumberFormat="1" applyFont="1" applyFill="1" applyBorder="1" applyAlignment="1">
      <alignment horizontal="left" indent="2"/>
    </xf>
    <xf numFmtId="49" fontId="3" fillId="0" borderId="5" xfId="0" applyNumberFormat="1" applyFont="1" applyFill="1" applyBorder="1"/>
    <xf numFmtId="49" fontId="4" fillId="0" borderId="6" xfId="0" applyNumberFormat="1" applyFont="1" applyFill="1" applyBorder="1" applyAlignment="1">
      <alignment horizontal="left" indent="1"/>
    </xf>
    <xf numFmtId="49" fontId="4" fillId="0" borderId="5" xfId="0" applyNumberFormat="1" applyFont="1" applyFill="1" applyBorder="1" applyAlignment="1">
      <alignment horizontal="left" indent="1"/>
    </xf>
    <xf numFmtId="49" fontId="3" fillId="0" borderId="6" xfId="0" quotePrefix="1" applyNumberFormat="1" applyFont="1" applyFill="1" applyBorder="1" applyAlignment="1">
      <alignment horizontal="left" indent="2"/>
    </xf>
    <xf numFmtId="49" fontId="3" fillId="0" borderId="6" xfId="0" quotePrefix="1" applyNumberFormat="1" applyFont="1" applyFill="1" applyBorder="1" applyAlignment="1">
      <alignment horizontal="left" indent="3"/>
    </xf>
    <xf numFmtId="49" fontId="3" fillId="0" borderId="5" xfId="0" applyNumberFormat="1" applyFont="1" applyFill="1" applyBorder="1" applyAlignment="1">
      <alignment horizontal="left" indent="4"/>
    </xf>
    <xf numFmtId="49" fontId="4" fillId="0" borderId="6" xfId="0" quotePrefix="1" applyNumberFormat="1" applyFont="1" applyFill="1" applyBorder="1" applyAlignment="1">
      <alignment horizontal="left" indent="5"/>
    </xf>
    <xf numFmtId="164" fontId="4" fillId="0" borderId="1" xfId="0" applyNumberFormat="1" applyFont="1" applyFill="1" applyBorder="1"/>
    <xf numFmtId="49" fontId="4" fillId="0" borderId="6" xfId="0" quotePrefix="1" applyNumberFormat="1" applyFont="1" applyFill="1" applyBorder="1" applyAlignment="1">
      <alignment horizontal="left" wrapText="1" indent="5"/>
    </xf>
    <xf numFmtId="49" fontId="3" fillId="0" borderId="5" xfId="0" quotePrefix="1" applyNumberFormat="1" applyFont="1" applyFill="1" applyBorder="1" applyAlignment="1">
      <alignment horizontal="left" indent="2"/>
    </xf>
    <xf numFmtId="49" fontId="3" fillId="0" borderId="1" xfId="1" applyNumberFormat="1" applyFont="1" applyFill="1" applyBorder="1" applyAlignment="1">
      <alignment horizontal="left" indent="2"/>
    </xf>
    <xf numFmtId="164" fontId="3" fillId="0" borderId="1" xfId="0" applyNumberFormat="1" applyFont="1" applyFill="1" applyBorder="1" applyAlignment="1" applyProtection="1"/>
    <xf numFmtId="49" fontId="3" fillId="0" borderId="5" xfId="0" quotePrefix="1" applyNumberFormat="1" applyFont="1" applyFill="1" applyBorder="1" applyAlignment="1">
      <alignment horizontal="left" indent="1"/>
    </xf>
    <xf numFmtId="49" fontId="4" fillId="0" borderId="6" xfId="2" quotePrefix="1" applyNumberFormat="1" applyFont="1" applyFill="1" applyBorder="1" applyAlignment="1">
      <alignment horizontal="left"/>
    </xf>
    <xf numFmtId="164" fontId="3" fillId="0" borderId="1" xfId="1" applyNumberFormat="1" applyFont="1" applyFill="1" applyBorder="1" applyAlignment="1">
      <alignment horizontal="right"/>
    </xf>
    <xf numFmtId="164" fontId="3" fillId="0" borderId="2" xfId="1" applyNumberFormat="1" applyFont="1" applyFill="1" applyBorder="1" applyAlignment="1">
      <alignment horizontal="center"/>
    </xf>
    <xf numFmtId="0" fontId="3" fillId="0" borderId="4" xfId="1" quotePrefix="1" applyFont="1" applyFill="1" applyBorder="1" applyAlignment="1">
      <alignment horizontal="center"/>
    </xf>
    <xf numFmtId="49" fontId="3" fillId="0" borderId="1" xfId="1" applyNumberFormat="1" applyFont="1" applyFill="1" applyBorder="1"/>
    <xf numFmtId="49" fontId="3" fillId="0" borderId="6" xfId="1" applyNumberFormat="1" applyFont="1" applyFill="1" applyBorder="1" applyAlignment="1">
      <alignment horizontal="center"/>
    </xf>
    <xf numFmtId="49" fontId="3" fillId="0" borderId="5" xfId="1" applyNumberFormat="1" applyFont="1" applyFill="1" applyBorder="1" applyAlignment="1">
      <alignment horizontal="left"/>
    </xf>
    <xf numFmtId="49" fontId="3" fillId="0" borderId="5" xfId="1" applyNumberFormat="1" applyFont="1" applyFill="1" applyBorder="1" applyAlignment="1">
      <alignment horizontal="left" wrapText="1"/>
    </xf>
    <xf numFmtId="49" fontId="3" fillId="0" borderId="6" xfId="1" quotePrefix="1" applyNumberFormat="1" applyFont="1" applyFill="1" applyBorder="1" applyAlignment="1">
      <alignment horizontal="left"/>
    </xf>
    <xf numFmtId="49" fontId="3" fillId="0" borderId="6" xfId="1" applyNumberFormat="1" applyFont="1" applyFill="1" applyBorder="1"/>
    <xf numFmtId="49" fontId="3" fillId="0" borderId="0" xfId="1" applyNumberFormat="1" applyFont="1" applyFill="1" applyBorder="1"/>
    <xf numFmtId="164" fontId="3" fillId="0" borderId="0" xfId="1" applyNumberFormat="1" applyFont="1" applyFill="1" applyBorder="1" applyAlignment="1">
      <alignment horizontal="right"/>
    </xf>
    <xf numFmtId="3" fontId="12" fillId="0" borderId="1" xfId="0" applyNumberFormat="1" applyFont="1" applyBorder="1" applyAlignment="1">
      <alignment horizontal="right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8" xfId="0" quotePrefix="1" applyNumberFormat="1" applyFont="1" applyFill="1" applyBorder="1" applyAlignment="1">
      <alignment horizontal="left" vertical="top" wrapText="1"/>
    </xf>
    <xf numFmtId="49" fontId="3" fillId="0" borderId="2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11" fillId="0" borderId="6" xfId="0" applyFont="1" applyBorder="1" applyAlignment="1"/>
    <xf numFmtId="0" fontId="9" fillId="0" borderId="7" xfId="0" applyFont="1" applyBorder="1" applyAlignment="1"/>
    <xf numFmtId="0" fontId="3" fillId="0" borderId="5" xfId="0" applyFont="1" applyBorder="1" applyAlignment="1">
      <alignment wrapText="1"/>
    </xf>
    <xf numFmtId="0" fontId="0" fillId="0" borderId="7" xfId="0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3">
    <cellStyle name="Normal 2" xfId="2"/>
    <cellStyle name="Normal_Sheet1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9"/>
  <sheetViews>
    <sheetView tabSelected="1" workbookViewId="0">
      <selection activeCell="K18" sqref="K18"/>
    </sheetView>
  </sheetViews>
  <sheetFormatPr defaultRowHeight="15"/>
  <cols>
    <col min="1" max="1" width="6.140625" customWidth="1"/>
    <col min="3" max="3" width="64.28515625" customWidth="1"/>
    <col min="4" max="4" width="14.85546875" customWidth="1"/>
  </cols>
  <sheetData>
    <row r="1" spans="2:4">
      <c r="B1" t="s">
        <v>147</v>
      </c>
    </row>
    <row r="3" spans="2:4">
      <c r="B3" s="65" t="s">
        <v>0</v>
      </c>
      <c r="C3" s="65" t="s">
        <v>1</v>
      </c>
      <c r="D3" s="29" t="s">
        <v>2</v>
      </c>
    </row>
    <row r="4" spans="2:4">
      <c r="B4" s="66"/>
      <c r="C4" s="66"/>
      <c r="D4" s="30" t="s">
        <v>3</v>
      </c>
    </row>
    <row r="5" spans="2:4">
      <c r="B5" s="31"/>
      <c r="C5" s="32">
        <v>1</v>
      </c>
      <c r="D5" s="33">
        <v>2</v>
      </c>
    </row>
    <row r="6" spans="2:4">
      <c r="B6" s="34" t="s">
        <v>4</v>
      </c>
      <c r="C6" s="35" t="s">
        <v>5</v>
      </c>
      <c r="D6" s="36">
        <f>D7</f>
        <v>33000</v>
      </c>
    </row>
    <row r="7" spans="2:4">
      <c r="B7" s="34" t="s">
        <v>121</v>
      </c>
      <c r="C7" s="37" t="s">
        <v>6</v>
      </c>
      <c r="D7" s="36">
        <v>33000</v>
      </c>
    </row>
    <row r="8" spans="2:4">
      <c r="B8" s="34" t="s">
        <v>7</v>
      </c>
      <c r="C8" s="38" t="s">
        <v>8</v>
      </c>
      <c r="D8" s="36">
        <v>500</v>
      </c>
    </row>
    <row r="9" spans="2:4">
      <c r="B9" s="34" t="s">
        <v>9</v>
      </c>
      <c r="C9" s="38" t="s">
        <v>10</v>
      </c>
      <c r="D9" s="36">
        <f>33300-1000</f>
        <v>32300</v>
      </c>
    </row>
    <row r="10" spans="2:4">
      <c r="B10" s="34" t="s">
        <v>11</v>
      </c>
      <c r="C10" s="38" t="s">
        <v>12</v>
      </c>
      <c r="D10" s="36">
        <f>100+1000</f>
        <v>1100</v>
      </c>
    </row>
    <row r="11" spans="2:4">
      <c r="B11" s="34" t="s">
        <v>13</v>
      </c>
      <c r="C11" s="38" t="s">
        <v>14</v>
      </c>
      <c r="D11" s="36">
        <f>D7-SUM(D8:D10)</f>
        <v>-900</v>
      </c>
    </row>
    <row r="12" spans="2:4">
      <c r="B12" s="34" t="s">
        <v>15</v>
      </c>
      <c r="C12" s="39" t="s">
        <v>122</v>
      </c>
      <c r="D12" s="36">
        <f>D13+D25</f>
        <v>344491.8</v>
      </c>
    </row>
    <row r="13" spans="2:4">
      <c r="B13" s="34" t="s">
        <v>123</v>
      </c>
      <c r="C13" s="40" t="s">
        <v>124</v>
      </c>
      <c r="D13" s="36">
        <f>286575.2</f>
        <v>286575.2</v>
      </c>
    </row>
    <row r="14" spans="2:4">
      <c r="B14" s="34"/>
      <c r="C14" s="38" t="s">
        <v>18</v>
      </c>
      <c r="D14" s="36"/>
    </row>
    <row r="15" spans="2:4">
      <c r="B15" s="34" t="s">
        <v>7</v>
      </c>
      <c r="C15" s="38" t="s">
        <v>19</v>
      </c>
      <c r="D15" s="36">
        <f>167567.9</f>
        <v>167567.9</v>
      </c>
    </row>
    <row r="16" spans="2:4">
      <c r="B16" s="34" t="s">
        <v>20</v>
      </c>
      <c r="C16" s="41" t="s">
        <v>125</v>
      </c>
      <c r="D16" s="36">
        <v>10404.9</v>
      </c>
    </row>
    <row r="17" spans="2:4">
      <c r="B17" s="34" t="s">
        <v>9</v>
      </c>
      <c r="C17" s="42" t="s">
        <v>22</v>
      </c>
      <c r="D17" s="36">
        <f>D18+D19</f>
        <v>35751.5</v>
      </c>
    </row>
    <row r="18" spans="2:4">
      <c r="B18" s="34" t="s">
        <v>23</v>
      </c>
      <c r="C18" s="43" t="s">
        <v>24</v>
      </c>
      <c r="D18" s="36">
        <f>18600+28000+3500-18000-200</f>
        <v>31900</v>
      </c>
    </row>
    <row r="19" spans="2:4">
      <c r="B19" s="34" t="s">
        <v>25</v>
      </c>
      <c r="C19" s="43" t="s">
        <v>26</v>
      </c>
      <c r="D19" s="36">
        <f>3718-54+187.5</f>
        <v>3851.5</v>
      </c>
    </row>
    <row r="20" spans="2:4">
      <c r="B20" s="34"/>
      <c r="C20" s="44" t="s">
        <v>18</v>
      </c>
      <c r="D20" s="36"/>
    </row>
    <row r="21" spans="2:4">
      <c r="B21" s="34" t="s">
        <v>126</v>
      </c>
      <c r="C21" s="45" t="s">
        <v>127</v>
      </c>
      <c r="D21" s="46">
        <v>226</v>
      </c>
    </row>
    <row r="22" spans="2:4" ht="30">
      <c r="B22" s="34" t="s">
        <v>128</v>
      </c>
      <c r="C22" s="47" t="s">
        <v>129</v>
      </c>
      <c r="D22" s="46">
        <v>412</v>
      </c>
    </row>
    <row r="23" spans="2:4">
      <c r="B23" s="34" t="s">
        <v>130</v>
      </c>
      <c r="C23" s="47" t="s">
        <v>131</v>
      </c>
      <c r="D23" s="46">
        <f>140-54</f>
        <v>86</v>
      </c>
    </row>
    <row r="24" spans="2:4">
      <c r="B24" s="34" t="s">
        <v>11</v>
      </c>
      <c r="C24" s="48" t="s">
        <v>27</v>
      </c>
      <c r="D24" s="36">
        <f>274.8+391.8</f>
        <v>666.6</v>
      </c>
    </row>
    <row r="25" spans="2:4">
      <c r="B25" s="34" t="s">
        <v>132</v>
      </c>
      <c r="C25" s="40" t="s">
        <v>28</v>
      </c>
      <c r="D25" s="36">
        <f>D26</f>
        <v>57916.6</v>
      </c>
    </row>
    <row r="26" spans="2:4">
      <c r="B26" s="34" t="s">
        <v>29</v>
      </c>
      <c r="C26" s="49" t="s">
        <v>30</v>
      </c>
      <c r="D26" s="50">
        <f>10413+3500+3000+41003.6</f>
        <v>57916.6</v>
      </c>
    </row>
    <row r="27" spans="2:4">
      <c r="B27" s="34" t="s">
        <v>31</v>
      </c>
      <c r="C27" s="35" t="s">
        <v>133</v>
      </c>
      <c r="D27" s="36">
        <f>D28+D29</f>
        <v>311491.80000000005</v>
      </c>
    </row>
    <row r="28" spans="2:4">
      <c r="B28" s="34" t="s">
        <v>121</v>
      </c>
      <c r="C28" s="51" t="s">
        <v>33</v>
      </c>
      <c r="D28" s="36">
        <f>208264.6-54+391.8+270+28000+420+3500+3500+3000+200+4300+776.6-18000-69+4873.6-1218.4+69736.6</f>
        <v>307891.80000000005</v>
      </c>
    </row>
    <row r="29" spans="2:4">
      <c r="B29" s="34" t="s">
        <v>134</v>
      </c>
      <c r="C29" s="51" t="s">
        <v>135</v>
      </c>
      <c r="D29" s="36">
        <f>D30</f>
        <v>3600</v>
      </c>
    </row>
    <row r="30" spans="2:4">
      <c r="B30" s="34" t="s">
        <v>29</v>
      </c>
      <c r="C30" s="52" t="s">
        <v>136</v>
      </c>
      <c r="D30" s="36">
        <f>3412.5+187.5</f>
        <v>3600</v>
      </c>
    </row>
    <row r="31" spans="2:4">
      <c r="B31" s="34" t="s">
        <v>34</v>
      </c>
      <c r="C31" s="39" t="s">
        <v>35</v>
      </c>
      <c r="D31" s="36">
        <f>D6-D12+D27</f>
        <v>0</v>
      </c>
    </row>
    <row r="32" spans="2:4">
      <c r="B32" s="34" t="s">
        <v>36</v>
      </c>
      <c r="C32" s="39" t="s">
        <v>137</v>
      </c>
      <c r="D32" s="53">
        <v>0</v>
      </c>
    </row>
    <row r="35" spans="2:4" ht="35.25" customHeight="1">
      <c r="B35" s="67" t="s">
        <v>138</v>
      </c>
      <c r="C35" s="67"/>
      <c r="D35" s="67"/>
    </row>
    <row r="36" spans="2:4">
      <c r="B36" s="65" t="s">
        <v>0</v>
      </c>
      <c r="C36" s="68" t="s">
        <v>139</v>
      </c>
      <c r="D36" s="54" t="s">
        <v>2</v>
      </c>
    </row>
    <row r="37" spans="2:4">
      <c r="B37" s="66"/>
      <c r="C37" s="69"/>
      <c r="D37" s="55" t="s">
        <v>3</v>
      </c>
    </row>
    <row r="38" spans="2:4">
      <c r="B38" s="56"/>
      <c r="C38" s="57">
        <v>1</v>
      </c>
      <c r="D38" s="33">
        <v>2</v>
      </c>
    </row>
    <row r="39" spans="2:4">
      <c r="B39" s="34" t="s">
        <v>140</v>
      </c>
      <c r="C39" s="58" t="s">
        <v>40</v>
      </c>
      <c r="D39" s="53">
        <v>39871.1</v>
      </c>
    </row>
    <row r="40" spans="2:4" ht="45">
      <c r="B40" s="34" t="s">
        <v>141</v>
      </c>
      <c r="C40" s="59" t="s">
        <v>41</v>
      </c>
      <c r="D40" s="53">
        <v>295807.3</v>
      </c>
    </row>
    <row r="41" spans="2:4">
      <c r="B41" s="34" t="s">
        <v>142</v>
      </c>
      <c r="C41" s="60" t="s">
        <v>72</v>
      </c>
      <c r="D41" s="53">
        <v>8813.4</v>
      </c>
    </row>
    <row r="42" spans="2:4">
      <c r="B42" s="56"/>
      <c r="C42" s="61" t="s">
        <v>43</v>
      </c>
      <c r="D42" s="53">
        <f>SUM(D39:D41)</f>
        <v>344491.8</v>
      </c>
    </row>
    <row r="43" spans="2:4">
      <c r="B43" s="62"/>
      <c r="C43" s="62"/>
      <c r="D43" s="63"/>
    </row>
    <row r="44" spans="2:4" ht="44.25" customHeight="1">
      <c r="B44" s="67" t="s">
        <v>143</v>
      </c>
      <c r="C44" s="67"/>
      <c r="D44" s="67"/>
    </row>
    <row r="45" spans="2:4">
      <c r="B45" s="65" t="s">
        <v>0</v>
      </c>
      <c r="C45" s="65" t="s">
        <v>1</v>
      </c>
      <c r="D45" s="29" t="s">
        <v>2</v>
      </c>
    </row>
    <row r="46" spans="2:4">
      <c r="B46" s="66"/>
      <c r="C46" s="66"/>
      <c r="D46" s="30" t="s">
        <v>3</v>
      </c>
    </row>
    <row r="47" spans="2:4">
      <c r="B47" s="56"/>
      <c r="C47" s="57">
        <v>1</v>
      </c>
      <c r="D47" s="33">
        <v>2</v>
      </c>
    </row>
    <row r="48" spans="2:4" ht="30" customHeight="1">
      <c r="B48" s="34" t="s">
        <v>140</v>
      </c>
      <c r="C48" s="59" t="s">
        <v>144</v>
      </c>
      <c r="D48" s="53">
        <v>194344.7</v>
      </c>
    </row>
    <row r="49" spans="2:4" ht="30">
      <c r="B49" s="34" t="s">
        <v>141</v>
      </c>
      <c r="C49" s="59" t="s">
        <v>145</v>
      </c>
      <c r="D49" s="53">
        <v>194344.7</v>
      </c>
    </row>
  </sheetData>
  <mergeCells count="8">
    <mergeCell ref="B45:B46"/>
    <mergeCell ref="C45:C46"/>
    <mergeCell ref="B3:B4"/>
    <mergeCell ref="C3:C4"/>
    <mergeCell ref="B35:D35"/>
    <mergeCell ref="B36:B37"/>
    <mergeCell ref="C36:C37"/>
    <mergeCell ref="B44:D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Views>
    <sheetView topLeftCell="A164" workbookViewId="0">
      <selection activeCell="D225" sqref="D225"/>
    </sheetView>
  </sheetViews>
  <sheetFormatPr defaultRowHeight="15"/>
  <cols>
    <col min="1" max="1" width="13.140625" style="1" customWidth="1"/>
    <col min="2" max="2" width="54.7109375" style="1" customWidth="1"/>
    <col min="3" max="3" width="14.85546875" style="1" customWidth="1"/>
    <col min="4" max="16384" width="9.140625" style="1"/>
  </cols>
  <sheetData>
    <row r="1" spans="1:3" hidden="1">
      <c r="B1" s="2"/>
    </row>
    <row r="2" spans="1:3" hidden="1"/>
    <row r="3" spans="1:3" hidden="1">
      <c r="A3" s="73" t="s">
        <v>0</v>
      </c>
      <c r="B3" s="73" t="s">
        <v>1</v>
      </c>
      <c r="C3" s="3" t="s">
        <v>2</v>
      </c>
    </row>
    <row r="4" spans="1:3" hidden="1">
      <c r="A4" s="74"/>
      <c r="B4" s="74"/>
      <c r="C4" s="3" t="s">
        <v>3</v>
      </c>
    </row>
    <row r="5" spans="1:3" hidden="1">
      <c r="A5" s="4"/>
      <c r="B5" s="4">
        <v>1</v>
      </c>
      <c r="C5" s="4">
        <v>2</v>
      </c>
    </row>
    <row r="6" spans="1:3" hidden="1">
      <c r="A6" s="5" t="s">
        <v>4</v>
      </c>
      <c r="B6" s="6" t="s">
        <v>5</v>
      </c>
      <c r="C6" s="7">
        <f>C7</f>
        <v>26000</v>
      </c>
    </row>
    <row r="7" spans="1:3" hidden="1">
      <c r="A7" s="5">
        <v>1</v>
      </c>
      <c r="B7" s="6" t="s">
        <v>6</v>
      </c>
      <c r="C7" s="8">
        <f>C8+C9+C10+C11</f>
        <v>26000</v>
      </c>
    </row>
    <row r="8" spans="1:3" hidden="1">
      <c r="A8" s="5" t="s">
        <v>7</v>
      </c>
      <c r="B8" s="6" t="s">
        <v>8</v>
      </c>
      <c r="C8" s="5">
        <v>500</v>
      </c>
    </row>
    <row r="9" spans="1:3" hidden="1">
      <c r="A9" s="5" t="s">
        <v>9</v>
      </c>
      <c r="B9" s="6" t="s">
        <v>10</v>
      </c>
      <c r="C9" s="8">
        <v>25800</v>
      </c>
    </row>
    <row r="10" spans="1:3" hidden="1">
      <c r="A10" s="5" t="s">
        <v>11</v>
      </c>
      <c r="B10" s="6" t="s">
        <v>12</v>
      </c>
      <c r="C10" s="5">
        <v>80</v>
      </c>
    </row>
    <row r="11" spans="1:3" hidden="1">
      <c r="A11" s="5" t="s">
        <v>13</v>
      </c>
      <c r="B11" s="6" t="s">
        <v>14</v>
      </c>
      <c r="C11" s="5">
        <v>-380</v>
      </c>
    </row>
    <row r="12" spans="1:3" hidden="1">
      <c r="A12" s="5" t="s">
        <v>15</v>
      </c>
      <c r="B12" s="6" t="s">
        <v>16</v>
      </c>
      <c r="C12" s="7">
        <f>C13+C21</f>
        <v>194396.2</v>
      </c>
    </row>
    <row r="13" spans="1:3" hidden="1">
      <c r="A13" s="5">
        <v>1</v>
      </c>
      <c r="B13" s="6" t="s">
        <v>17</v>
      </c>
      <c r="C13" s="8">
        <v>186741.5</v>
      </c>
    </row>
    <row r="14" spans="1:3" hidden="1">
      <c r="A14" s="5"/>
      <c r="B14" s="6" t="s">
        <v>18</v>
      </c>
      <c r="C14" s="5"/>
    </row>
    <row r="15" spans="1:3" hidden="1">
      <c r="A15" s="5" t="s">
        <v>7</v>
      </c>
      <c r="B15" s="6" t="s">
        <v>19</v>
      </c>
      <c r="C15" s="8">
        <v>115649.1</v>
      </c>
    </row>
    <row r="16" spans="1:3" hidden="1">
      <c r="A16" s="5" t="s">
        <v>20</v>
      </c>
      <c r="B16" s="6" t="s">
        <v>21</v>
      </c>
      <c r="C16" s="8">
        <v>5743.1</v>
      </c>
    </row>
    <row r="17" spans="1:3" hidden="1">
      <c r="A17" s="5" t="s">
        <v>9</v>
      </c>
      <c r="B17" s="6" t="s">
        <v>22</v>
      </c>
      <c r="C17" s="8">
        <f>C18+C19</f>
        <v>16500</v>
      </c>
    </row>
    <row r="18" spans="1:3" ht="30" hidden="1">
      <c r="A18" s="5" t="s">
        <v>23</v>
      </c>
      <c r="B18" s="6" t="s">
        <v>24</v>
      </c>
      <c r="C18" s="9">
        <v>15400</v>
      </c>
    </row>
    <row r="19" spans="1:3" ht="30" hidden="1">
      <c r="A19" s="5" t="s">
        <v>25</v>
      </c>
      <c r="B19" s="6" t="s">
        <v>26</v>
      </c>
      <c r="C19" s="9">
        <v>1100</v>
      </c>
    </row>
    <row r="20" spans="1:3" ht="30" hidden="1">
      <c r="A20" s="5" t="s">
        <v>11</v>
      </c>
      <c r="B20" s="6" t="s">
        <v>27</v>
      </c>
      <c r="C20" s="5">
        <v>243.6</v>
      </c>
    </row>
    <row r="21" spans="1:3" hidden="1">
      <c r="A21" s="5">
        <v>2</v>
      </c>
      <c r="B21" s="6" t="s">
        <v>28</v>
      </c>
      <c r="C21" s="8">
        <f>C22</f>
        <v>7654.7</v>
      </c>
    </row>
    <row r="22" spans="1:3" hidden="1">
      <c r="A22" s="5" t="s">
        <v>29</v>
      </c>
      <c r="B22" s="6" t="s">
        <v>30</v>
      </c>
      <c r="C22" s="8">
        <v>7654.7</v>
      </c>
    </row>
    <row r="23" spans="1:3" ht="30" hidden="1">
      <c r="A23" s="5" t="s">
        <v>31</v>
      </c>
      <c r="B23" s="6" t="s">
        <v>32</v>
      </c>
      <c r="C23" s="7">
        <f>C24</f>
        <v>168396.2</v>
      </c>
    </row>
    <row r="24" spans="1:3" hidden="1">
      <c r="A24" s="5">
        <v>1</v>
      </c>
      <c r="B24" s="6" t="s">
        <v>33</v>
      </c>
      <c r="C24" s="8">
        <f>C12-C6</f>
        <v>168396.2</v>
      </c>
    </row>
    <row r="25" spans="1:3" hidden="1">
      <c r="A25" s="5" t="s">
        <v>34</v>
      </c>
      <c r="B25" s="6" t="s">
        <v>35</v>
      </c>
      <c r="C25" s="8">
        <f>C12-C6-C23-C26</f>
        <v>0</v>
      </c>
    </row>
    <row r="26" spans="1:3" ht="30" hidden="1">
      <c r="A26" s="5" t="s">
        <v>36</v>
      </c>
      <c r="B26" s="6" t="s">
        <v>37</v>
      </c>
      <c r="C26" s="5">
        <v>0</v>
      </c>
    </row>
    <row r="27" spans="1:3" hidden="1"/>
    <row r="28" spans="1:3" hidden="1">
      <c r="A28" s="71" t="s">
        <v>38</v>
      </c>
      <c r="B28" s="72"/>
      <c r="C28" s="72"/>
    </row>
    <row r="29" spans="1:3" ht="15.75" hidden="1">
      <c r="A29" s="10"/>
      <c r="B29" s="11"/>
      <c r="C29" s="11"/>
    </row>
    <row r="30" spans="1:3" ht="15.75" hidden="1">
      <c r="A30" s="79" t="s">
        <v>0</v>
      </c>
      <c r="B30" s="79" t="s">
        <v>39</v>
      </c>
      <c r="C30" s="12" t="s">
        <v>2</v>
      </c>
    </row>
    <row r="31" spans="1:3" ht="15.75" hidden="1">
      <c r="A31" s="79"/>
      <c r="B31" s="79"/>
      <c r="C31" s="12" t="s">
        <v>3</v>
      </c>
    </row>
    <row r="32" spans="1:3" ht="15.75" hidden="1">
      <c r="A32" s="13"/>
      <c r="B32" s="14">
        <v>1</v>
      </c>
      <c r="C32" s="14">
        <v>2</v>
      </c>
    </row>
    <row r="33" spans="1:3" ht="31.5" hidden="1">
      <c r="A33" s="15">
        <v>1</v>
      </c>
      <c r="B33" s="15" t="s">
        <v>40</v>
      </c>
      <c r="C33" s="16">
        <v>20888.8</v>
      </c>
    </row>
    <row r="34" spans="1:3" ht="47.25" hidden="1">
      <c r="A34" s="15">
        <v>2</v>
      </c>
      <c r="B34" s="15" t="s">
        <v>41</v>
      </c>
      <c r="C34" s="16">
        <v>168345.7</v>
      </c>
    </row>
    <row r="35" spans="1:3" ht="15.75" hidden="1">
      <c r="A35" s="15">
        <v>3</v>
      </c>
      <c r="B35" s="15" t="s">
        <v>42</v>
      </c>
      <c r="C35" s="16">
        <v>5161.7</v>
      </c>
    </row>
    <row r="36" spans="1:3" ht="15.75" hidden="1">
      <c r="A36" s="13"/>
      <c r="B36" s="15" t="s">
        <v>43</v>
      </c>
      <c r="C36" s="16">
        <f>SUM(C33:C35)</f>
        <v>194396.2</v>
      </c>
    </row>
    <row r="37" spans="1:3" ht="15.75" hidden="1">
      <c r="A37" s="17"/>
      <c r="B37" s="18"/>
      <c r="C37" s="18"/>
    </row>
    <row r="38" spans="1:3" ht="75.75" hidden="1" customHeight="1">
      <c r="A38" s="71" t="s">
        <v>44</v>
      </c>
      <c r="B38" s="75"/>
      <c r="C38" s="75"/>
    </row>
    <row r="39" spans="1:3" ht="15.75" hidden="1">
      <c r="A39" s="79" t="s">
        <v>0</v>
      </c>
      <c r="B39" s="79" t="s">
        <v>1</v>
      </c>
      <c r="C39" s="12" t="s">
        <v>2</v>
      </c>
    </row>
    <row r="40" spans="1:3" ht="15.75" hidden="1">
      <c r="A40" s="79"/>
      <c r="B40" s="79"/>
      <c r="C40" s="12" t="s">
        <v>3</v>
      </c>
    </row>
    <row r="41" spans="1:3" ht="15.75" hidden="1">
      <c r="A41" s="13"/>
      <c r="B41" s="14">
        <v>1</v>
      </c>
      <c r="C41" s="14">
        <v>2</v>
      </c>
    </row>
    <row r="42" spans="1:3" ht="31.5" hidden="1">
      <c r="A42" s="15">
        <v>1</v>
      </c>
      <c r="B42" s="15" t="s">
        <v>45</v>
      </c>
      <c r="C42" s="16">
        <v>78299.899999999994</v>
      </c>
    </row>
    <row r="43" spans="1:3" ht="31.5" hidden="1">
      <c r="A43" s="15">
        <v>2</v>
      </c>
      <c r="B43" s="15" t="s">
        <v>46</v>
      </c>
      <c r="C43" s="16">
        <v>78299.899999999994</v>
      </c>
    </row>
    <row r="44" spans="1:3" ht="31.5">
      <c r="A44" s="19"/>
      <c r="B44" s="10" t="s">
        <v>109</v>
      </c>
      <c r="C44" s="20"/>
    </row>
    <row r="45" spans="1:3">
      <c r="B45" s="21" t="s">
        <v>108</v>
      </c>
    </row>
    <row r="47" spans="1:3" ht="59.25" customHeight="1">
      <c r="A47" s="81" t="s">
        <v>110</v>
      </c>
      <c r="B47" s="81" t="s">
        <v>47</v>
      </c>
      <c r="C47" s="81" t="s">
        <v>2</v>
      </c>
    </row>
    <row r="48" spans="1:3" ht="48.75" customHeight="1">
      <c r="A48" s="82"/>
      <c r="B48" s="84"/>
      <c r="C48" s="85"/>
    </row>
    <row r="49" spans="1:3" ht="47.25" customHeight="1">
      <c r="A49" s="83"/>
      <c r="B49" s="85"/>
      <c r="C49" s="12" t="s">
        <v>48</v>
      </c>
    </row>
    <row r="50" spans="1:3" ht="31.5">
      <c r="A50" s="12" t="s">
        <v>49</v>
      </c>
      <c r="B50" s="22" t="s">
        <v>40</v>
      </c>
      <c r="C50" s="23">
        <f>C51+C52</f>
        <v>39871100</v>
      </c>
    </row>
    <row r="51" spans="1:3" ht="31.5">
      <c r="A51" s="14" t="s">
        <v>50</v>
      </c>
      <c r="B51" s="15" t="s">
        <v>51</v>
      </c>
      <c r="C51" s="24">
        <v>21933900</v>
      </c>
    </row>
    <row r="52" spans="1:3" ht="47.25">
      <c r="A52" s="14" t="s">
        <v>52</v>
      </c>
      <c r="B52" s="15" t="s">
        <v>53</v>
      </c>
      <c r="C52" s="24">
        <v>17937200</v>
      </c>
    </row>
    <row r="53" spans="1:3" ht="63">
      <c r="A53" s="12" t="s">
        <v>54</v>
      </c>
      <c r="B53" s="22" t="s">
        <v>41</v>
      </c>
      <c r="C53" s="23">
        <f>SUM(C54:C61)</f>
        <v>295807300</v>
      </c>
    </row>
    <row r="54" spans="1:3" ht="15.75">
      <c r="A54" s="14" t="s">
        <v>55</v>
      </c>
      <c r="B54" s="15" t="s">
        <v>56</v>
      </c>
      <c r="C54" s="24">
        <v>9064400</v>
      </c>
    </row>
    <row r="55" spans="1:3" ht="15.75">
      <c r="A55" s="14" t="s">
        <v>57</v>
      </c>
      <c r="B55" s="15" t="s">
        <v>58</v>
      </c>
      <c r="C55" s="24">
        <v>27928200</v>
      </c>
    </row>
    <row r="56" spans="1:3" ht="15.75">
      <c r="A56" s="14" t="s">
        <v>59</v>
      </c>
      <c r="B56" s="15" t="s">
        <v>60</v>
      </c>
      <c r="C56" s="24">
        <v>174279600</v>
      </c>
    </row>
    <row r="57" spans="1:3" ht="31.5">
      <c r="A57" s="14" t="s">
        <v>61</v>
      </c>
      <c r="B57" s="15" t="s">
        <v>62</v>
      </c>
      <c r="C57" s="24">
        <v>5922500</v>
      </c>
    </row>
    <row r="58" spans="1:3" ht="31.5">
      <c r="A58" s="14" t="s">
        <v>63</v>
      </c>
      <c r="B58" s="15" t="s">
        <v>64</v>
      </c>
      <c r="C58" s="24">
        <v>513200</v>
      </c>
    </row>
    <row r="59" spans="1:3" ht="47.25">
      <c r="A59" s="14" t="s">
        <v>65</v>
      </c>
      <c r="B59" s="15" t="s">
        <v>66</v>
      </c>
      <c r="C59" s="24">
        <v>13514300</v>
      </c>
    </row>
    <row r="60" spans="1:3" ht="31.5">
      <c r="A60" s="14" t="s">
        <v>67</v>
      </c>
      <c r="B60" s="15" t="s">
        <v>68</v>
      </c>
      <c r="C60" s="24">
        <v>6064000</v>
      </c>
    </row>
    <row r="61" spans="1:3" ht="31.5">
      <c r="A61" s="14" t="s">
        <v>69</v>
      </c>
      <c r="B61" s="15" t="s">
        <v>70</v>
      </c>
      <c r="C61" s="24">
        <v>58521100</v>
      </c>
    </row>
    <row r="62" spans="1:3" ht="15.75">
      <c r="A62" s="12" t="s">
        <v>71</v>
      </c>
      <c r="B62" s="22" t="s">
        <v>72</v>
      </c>
      <c r="C62" s="23">
        <v>8813400</v>
      </c>
    </row>
    <row r="63" spans="1:3" ht="15.75">
      <c r="A63" s="80"/>
      <c r="B63" s="22"/>
      <c r="C63" s="22"/>
    </row>
    <row r="64" spans="1:3" ht="15.75">
      <c r="A64" s="80"/>
      <c r="B64" s="22" t="s">
        <v>73</v>
      </c>
      <c r="C64" s="23">
        <f>C50+C53+C62</f>
        <v>344491800</v>
      </c>
    </row>
    <row r="67" spans="1:3">
      <c r="A67" s="86" t="s">
        <v>74</v>
      </c>
      <c r="B67" s="86"/>
      <c r="C67" s="25" t="s">
        <v>75</v>
      </c>
    </row>
    <row r="68" spans="1:3" ht="15" customHeight="1">
      <c r="A68" s="76" t="s">
        <v>76</v>
      </c>
      <c r="B68" s="77"/>
      <c r="C68" s="78"/>
    </row>
    <row r="69" spans="1:3" ht="15.75">
      <c r="A69" s="70" t="s">
        <v>77</v>
      </c>
      <c r="B69" s="70"/>
      <c r="C69" s="24">
        <f>C71+C73+C74</f>
        <v>11701200</v>
      </c>
    </row>
    <row r="70" spans="1:3" ht="15.75">
      <c r="A70" s="70" t="s">
        <v>78</v>
      </c>
      <c r="B70" s="70"/>
      <c r="C70" s="24"/>
    </row>
    <row r="71" spans="1:3" ht="15.75">
      <c r="A71" s="70" t="s">
        <v>19</v>
      </c>
      <c r="B71" s="70"/>
      <c r="C71" s="24">
        <v>2941900</v>
      </c>
    </row>
    <row r="72" spans="1:3" ht="15.75">
      <c r="A72" s="87" t="s">
        <v>21</v>
      </c>
      <c r="B72" s="88"/>
      <c r="C72" s="64">
        <v>2941900</v>
      </c>
    </row>
    <row r="73" spans="1:3" ht="15.75">
      <c r="A73" s="70" t="s">
        <v>79</v>
      </c>
      <c r="B73" s="70"/>
      <c r="C73" s="24">
        <v>3009300</v>
      </c>
    </row>
    <row r="74" spans="1:3" ht="15.75">
      <c r="A74" s="70" t="s">
        <v>85</v>
      </c>
      <c r="B74" s="70"/>
      <c r="C74" s="24">
        <v>5750000</v>
      </c>
    </row>
    <row r="75" spans="1:3" ht="15.75">
      <c r="A75" s="70" t="s">
        <v>80</v>
      </c>
      <c r="B75" s="70"/>
      <c r="C75" s="24">
        <f>C77+C78+C79+C80</f>
        <v>10232700</v>
      </c>
    </row>
    <row r="76" spans="1:3" ht="15.75">
      <c r="A76" s="70" t="s">
        <v>78</v>
      </c>
      <c r="B76" s="70"/>
      <c r="C76" s="24"/>
    </row>
    <row r="77" spans="1:3" ht="28.5" customHeight="1">
      <c r="A77" s="70" t="s">
        <v>81</v>
      </c>
      <c r="B77" s="70"/>
      <c r="C77" s="24">
        <v>3000000</v>
      </c>
    </row>
    <row r="78" spans="1:3" ht="30" customHeight="1">
      <c r="A78" s="70" t="s">
        <v>82</v>
      </c>
      <c r="B78" s="70"/>
      <c r="C78" s="24">
        <v>7000000</v>
      </c>
    </row>
    <row r="79" spans="1:3" ht="33.75" customHeight="1">
      <c r="A79" s="70" t="s">
        <v>83</v>
      </c>
      <c r="B79" s="70"/>
      <c r="C79" s="24">
        <v>6700</v>
      </c>
    </row>
    <row r="80" spans="1:3" ht="33.75" customHeight="1">
      <c r="A80" s="89" t="s">
        <v>111</v>
      </c>
      <c r="B80" s="90"/>
      <c r="C80" s="24">
        <v>226000</v>
      </c>
    </row>
    <row r="81" spans="1:3" ht="15.75">
      <c r="A81" s="70" t="s">
        <v>84</v>
      </c>
      <c r="B81" s="70"/>
      <c r="C81" s="23">
        <f>C69+C75</f>
        <v>21933900</v>
      </c>
    </row>
    <row r="82" spans="1:3" ht="29.25" customHeight="1">
      <c r="A82" s="76" t="s">
        <v>86</v>
      </c>
      <c r="B82" s="77"/>
      <c r="C82" s="78"/>
    </row>
    <row r="83" spans="1:3" ht="15.75">
      <c r="A83" s="70" t="s">
        <v>77</v>
      </c>
      <c r="B83" s="70"/>
      <c r="C83" s="24">
        <f>C85+C87+C88</f>
        <v>15972400</v>
      </c>
    </row>
    <row r="84" spans="1:3" ht="15.75">
      <c r="A84" s="70" t="s">
        <v>78</v>
      </c>
      <c r="B84" s="70"/>
      <c r="C84" s="24"/>
    </row>
    <row r="85" spans="1:3" ht="15.75">
      <c r="A85" s="70" t="s">
        <v>19</v>
      </c>
      <c r="B85" s="70"/>
      <c r="C85" s="24">
        <v>9525900</v>
      </c>
    </row>
    <row r="86" spans="1:3" ht="15.75">
      <c r="A86" s="87" t="s">
        <v>21</v>
      </c>
      <c r="B86" s="88"/>
      <c r="C86" s="64">
        <v>664600</v>
      </c>
    </row>
    <row r="87" spans="1:3" ht="15.75">
      <c r="A87" s="70" t="s">
        <v>79</v>
      </c>
      <c r="B87" s="70"/>
      <c r="C87" s="24">
        <v>6418400</v>
      </c>
    </row>
    <row r="88" spans="1:3" ht="15.75">
      <c r="A88" s="70" t="s">
        <v>85</v>
      </c>
      <c r="B88" s="70"/>
      <c r="C88" s="28">
        <v>28100</v>
      </c>
    </row>
    <row r="89" spans="1:3" ht="15.75">
      <c r="A89" s="70" t="s">
        <v>80</v>
      </c>
      <c r="B89" s="70"/>
      <c r="C89" s="24">
        <f>C91+C92+C93</f>
        <v>1964800</v>
      </c>
    </row>
    <row r="90" spans="1:3" ht="15.75">
      <c r="A90" s="70" t="s">
        <v>78</v>
      </c>
      <c r="B90" s="70"/>
      <c r="C90" s="24"/>
    </row>
    <row r="91" spans="1:3" ht="31.5" customHeight="1">
      <c r="A91" s="70" t="s">
        <v>87</v>
      </c>
      <c r="B91" s="70"/>
      <c r="C91" s="24">
        <v>4800</v>
      </c>
    </row>
    <row r="92" spans="1:3" ht="33" customHeight="1">
      <c r="A92" s="70" t="s">
        <v>88</v>
      </c>
      <c r="B92" s="70"/>
      <c r="C92" s="24">
        <v>900000</v>
      </c>
    </row>
    <row r="93" spans="1:3" ht="45" customHeight="1">
      <c r="A93" s="70" t="s">
        <v>112</v>
      </c>
      <c r="B93" s="70"/>
      <c r="C93" s="24">
        <v>1060000</v>
      </c>
    </row>
    <row r="94" spans="1:3" ht="15.75">
      <c r="A94" s="70" t="s">
        <v>84</v>
      </c>
      <c r="B94" s="70"/>
      <c r="C94" s="23">
        <f>C83+C89</f>
        <v>17937200</v>
      </c>
    </row>
    <row r="95" spans="1:3">
      <c r="A95" s="76" t="s">
        <v>89</v>
      </c>
      <c r="B95" s="77"/>
      <c r="C95" s="78"/>
    </row>
    <row r="96" spans="1:3" ht="15.75">
      <c r="A96" s="70" t="s">
        <v>77</v>
      </c>
      <c r="B96" s="70"/>
      <c r="C96" s="24">
        <f>C98+C100+C101</f>
        <v>664400</v>
      </c>
    </row>
    <row r="97" spans="1:3" ht="15.75">
      <c r="A97" s="70" t="s">
        <v>78</v>
      </c>
      <c r="B97" s="70"/>
      <c r="C97" s="24"/>
    </row>
    <row r="98" spans="1:3" ht="15.75">
      <c r="A98" s="70" t="s">
        <v>19</v>
      </c>
      <c r="B98" s="70"/>
      <c r="C98" s="24">
        <v>471600</v>
      </c>
    </row>
    <row r="99" spans="1:3" ht="15.75">
      <c r="A99" s="87" t="s">
        <v>21</v>
      </c>
      <c r="B99" s="88"/>
      <c r="C99" s="64">
        <v>471600</v>
      </c>
    </row>
    <row r="100" spans="1:3" ht="15.75">
      <c r="A100" s="70" t="s">
        <v>79</v>
      </c>
      <c r="B100" s="70"/>
      <c r="C100" s="24">
        <v>139800</v>
      </c>
    </row>
    <row r="101" spans="1:3" ht="15.75">
      <c r="A101" s="70" t="s">
        <v>85</v>
      </c>
      <c r="B101" s="70"/>
      <c r="C101" s="28">
        <v>53000</v>
      </c>
    </row>
    <row r="102" spans="1:3" ht="15.75">
      <c r="A102" s="70" t="s">
        <v>80</v>
      </c>
      <c r="B102" s="70"/>
      <c r="C102" s="24">
        <f>C104+C105+C106</f>
        <v>8400000</v>
      </c>
    </row>
    <row r="103" spans="1:3" ht="15.75">
      <c r="A103" s="70" t="s">
        <v>78</v>
      </c>
      <c r="B103" s="70"/>
      <c r="C103" s="24"/>
    </row>
    <row r="104" spans="1:3" ht="15.75">
      <c r="A104" s="70"/>
      <c r="B104" s="70"/>
      <c r="C104" s="24"/>
    </row>
    <row r="105" spans="1:3" ht="62.25" customHeight="1">
      <c r="A105" s="70" t="s">
        <v>90</v>
      </c>
      <c r="B105" s="70"/>
      <c r="C105" s="24">
        <v>8400000</v>
      </c>
    </row>
    <row r="106" spans="1:3" ht="15.75">
      <c r="A106" s="70"/>
      <c r="B106" s="70"/>
      <c r="C106" s="24"/>
    </row>
    <row r="107" spans="1:3" ht="15.75">
      <c r="A107" s="70" t="s">
        <v>84</v>
      </c>
      <c r="B107" s="70"/>
      <c r="C107" s="23">
        <f>C96+C102</f>
        <v>9064400</v>
      </c>
    </row>
    <row r="108" spans="1:3">
      <c r="A108" s="76" t="s">
        <v>91</v>
      </c>
      <c r="B108" s="77"/>
      <c r="C108" s="78"/>
    </row>
    <row r="109" spans="1:3" ht="15.75">
      <c r="A109" s="70" t="s">
        <v>77</v>
      </c>
      <c r="B109" s="70"/>
      <c r="C109" s="24">
        <f>C111+C113+C114</f>
        <v>1630400</v>
      </c>
    </row>
    <row r="110" spans="1:3" ht="15.75">
      <c r="A110" s="70" t="s">
        <v>78</v>
      </c>
      <c r="B110" s="70"/>
      <c r="C110" s="24"/>
    </row>
    <row r="111" spans="1:3" ht="15.75">
      <c r="A111" s="70" t="s">
        <v>19</v>
      </c>
      <c r="B111" s="70"/>
      <c r="C111" s="24">
        <v>906100</v>
      </c>
    </row>
    <row r="112" spans="1:3" ht="15.75">
      <c r="A112" s="87" t="s">
        <v>21</v>
      </c>
      <c r="B112" s="88"/>
      <c r="C112" s="64">
        <v>906100</v>
      </c>
    </row>
    <row r="113" spans="1:3" ht="15.75">
      <c r="A113" s="70" t="s">
        <v>79</v>
      </c>
      <c r="B113" s="70"/>
      <c r="C113" s="24">
        <v>724300</v>
      </c>
    </row>
    <row r="114" spans="1:3" ht="15.75">
      <c r="A114" s="70" t="s">
        <v>85</v>
      </c>
      <c r="B114" s="70"/>
      <c r="C114" s="24"/>
    </row>
    <row r="115" spans="1:3" ht="15.75">
      <c r="A115" s="70" t="s">
        <v>80</v>
      </c>
      <c r="B115" s="70"/>
      <c r="C115" s="24">
        <f>C117+C118+C119</f>
        <v>26297800</v>
      </c>
    </row>
    <row r="116" spans="1:3" ht="15.75">
      <c r="A116" s="70" t="s">
        <v>78</v>
      </c>
      <c r="B116" s="70"/>
      <c r="C116" s="24"/>
    </row>
    <row r="117" spans="1:3" ht="36" customHeight="1">
      <c r="A117" s="70" t="s">
        <v>113</v>
      </c>
      <c r="B117" s="70"/>
      <c r="C117" s="24">
        <v>297800</v>
      </c>
    </row>
    <row r="118" spans="1:3" ht="30.75" customHeight="1">
      <c r="A118" s="70" t="s">
        <v>92</v>
      </c>
      <c r="B118" s="70"/>
      <c r="C118" s="24">
        <v>26000000</v>
      </c>
    </row>
    <row r="119" spans="1:3" ht="15.75">
      <c r="A119" s="70"/>
      <c r="B119" s="70"/>
      <c r="C119" s="24"/>
    </row>
    <row r="120" spans="1:3" ht="15.75">
      <c r="A120" s="70" t="s">
        <v>84</v>
      </c>
      <c r="B120" s="70"/>
      <c r="C120" s="23">
        <f>C109+C115</f>
        <v>27928200</v>
      </c>
    </row>
    <row r="121" spans="1:3">
      <c r="A121" s="76" t="s">
        <v>93</v>
      </c>
      <c r="B121" s="77"/>
      <c r="C121" s="78"/>
    </row>
    <row r="122" spans="1:3" ht="15.75">
      <c r="A122" s="70" t="s">
        <v>77</v>
      </c>
      <c r="B122" s="70"/>
      <c r="C122" s="24">
        <f>C124+C125+C126</f>
        <v>171028900</v>
      </c>
    </row>
    <row r="123" spans="1:3" ht="15.75">
      <c r="A123" s="70" t="s">
        <v>78</v>
      </c>
      <c r="B123" s="70"/>
      <c r="C123" s="24"/>
    </row>
    <row r="124" spans="1:3" ht="15.75">
      <c r="A124" s="70" t="s">
        <v>19</v>
      </c>
      <c r="B124" s="70"/>
      <c r="C124" s="24">
        <v>96173600</v>
      </c>
    </row>
    <row r="125" spans="1:3" ht="15.75">
      <c r="A125" s="70" t="s">
        <v>79</v>
      </c>
      <c r="B125" s="70"/>
      <c r="C125" s="24">
        <v>38158800</v>
      </c>
    </row>
    <row r="126" spans="1:3" ht="15.75">
      <c r="A126" s="70" t="s">
        <v>85</v>
      </c>
      <c r="B126" s="70"/>
      <c r="C126" s="28">
        <v>36696500</v>
      </c>
    </row>
    <row r="127" spans="1:3" ht="15.75">
      <c r="A127" s="70" t="s">
        <v>80</v>
      </c>
      <c r="B127" s="70"/>
      <c r="C127" s="24">
        <f>C129+C130+C131</f>
        <v>3250700</v>
      </c>
    </row>
    <row r="128" spans="1:3" ht="15.75">
      <c r="A128" s="70" t="s">
        <v>78</v>
      </c>
      <c r="B128" s="70"/>
      <c r="C128" s="24"/>
    </row>
    <row r="129" spans="1:3" ht="30.75" customHeight="1">
      <c r="A129" s="70" t="s">
        <v>114</v>
      </c>
      <c r="B129" s="70"/>
      <c r="C129" s="24">
        <v>700</v>
      </c>
    </row>
    <row r="130" spans="1:3" ht="44.25" customHeight="1">
      <c r="A130" s="70" t="s">
        <v>94</v>
      </c>
      <c r="B130" s="70"/>
      <c r="C130" s="24">
        <v>3250000</v>
      </c>
    </row>
    <row r="131" spans="1:3" ht="15.75">
      <c r="A131" s="70"/>
      <c r="B131" s="70"/>
      <c r="C131" s="24"/>
    </row>
    <row r="132" spans="1:3" ht="15.75">
      <c r="A132" s="70" t="s">
        <v>84</v>
      </c>
      <c r="B132" s="70"/>
      <c r="C132" s="23">
        <f>C122+C127</f>
        <v>174279600</v>
      </c>
    </row>
    <row r="133" spans="1:3">
      <c r="A133" s="76" t="s">
        <v>95</v>
      </c>
      <c r="B133" s="77"/>
      <c r="C133" s="78"/>
    </row>
    <row r="134" spans="1:3" ht="15.75">
      <c r="A134" s="70" t="s">
        <v>77</v>
      </c>
      <c r="B134" s="70"/>
      <c r="C134" s="24">
        <f>C136+C137+C138</f>
        <v>3182500</v>
      </c>
    </row>
    <row r="135" spans="1:3" ht="15.75">
      <c r="A135" s="70" t="s">
        <v>78</v>
      </c>
      <c r="B135" s="70"/>
      <c r="C135" s="24"/>
    </row>
    <row r="136" spans="1:3" ht="15.75">
      <c r="A136" s="70" t="s">
        <v>19</v>
      </c>
      <c r="B136" s="70"/>
      <c r="C136" s="24"/>
    </row>
    <row r="137" spans="1:3" ht="15.75">
      <c r="A137" s="70" t="s">
        <v>79</v>
      </c>
      <c r="B137" s="70"/>
      <c r="C137" s="24">
        <v>3182500</v>
      </c>
    </row>
    <row r="138" spans="1:3" ht="15.75">
      <c r="A138" s="70" t="s">
        <v>85</v>
      </c>
      <c r="B138" s="70"/>
      <c r="C138" s="24"/>
    </row>
    <row r="139" spans="1:3" ht="15.75">
      <c r="A139" s="70" t="s">
        <v>80</v>
      </c>
      <c r="B139" s="70"/>
      <c r="C139" s="24">
        <f>C141+C142+C143</f>
        <v>2740000</v>
      </c>
    </row>
    <row r="140" spans="1:3" ht="15.75">
      <c r="A140" s="70" t="s">
        <v>78</v>
      </c>
      <c r="B140" s="70"/>
      <c r="C140" s="24"/>
    </row>
    <row r="141" spans="1:3" ht="15.75">
      <c r="A141" s="70" t="s">
        <v>96</v>
      </c>
      <c r="B141" s="70"/>
      <c r="C141" s="24">
        <v>2740000</v>
      </c>
    </row>
    <row r="142" spans="1:3" ht="15.75">
      <c r="A142" s="70"/>
      <c r="B142" s="70"/>
      <c r="C142" s="24"/>
    </row>
    <row r="143" spans="1:3" ht="15.75">
      <c r="A143" s="70"/>
      <c r="B143" s="70"/>
      <c r="C143" s="24"/>
    </row>
    <row r="144" spans="1:3" ht="15.75">
      <c r="A144" s="70" t="s">
        <v>84</v>
      </c>
      <c r="B144" s="70"/>
      <c r="C144" s="23">
        <f>C134+C139</f>
        <v>5922500</v>
      </c>
    </row>
    <row r="145" spans="1:3" ht="31.5" customHeight="1">
      <c r="A145" s="76" t="s">
        <v>97</v>
      </c>
      <c r="B145" s="77"/>
      <c r="C145" s="78"/>
    </row>
    <row r="146" spans="1:3" ht="15.75">
      <c r="A146" s="70" t="s">
        <v>77</v>
      </c>
      <c r="B146" s="70"/>
      <c r="C146" s="24">
        <f>C148+C150+C151</f>
        <v>455200</v>
      </c>
    </row>
    <row r="147" spans="1:3" ht="15.75">
      <c r="A147" s="70" t="s">
        <v>78</v>
      </c>
      <c r="B147" s="70"/>
      <c r="C147" s="24"/>
    </row>
    <row r="148" spans="1:3" ht="15.75">
      <c r="A148" s="70" t="s">
        <v>19</v>
      </c>
      <c r="B148" s="70"/>
      <c r="C148" s="24">
        <v>262200</v>
      </c>
    </row>
    <row r="149" spans="1:3" ht="15.75">
      <c r="A149" s="87" t="s">
        <v>21</v>
      </c>
      <c r="B149" s="88"/>
      <c r="C149" s="64">
        <v>262200</v>
      </c>
    </row>
    <row r="150" spans="1:3" ht="15.75">
      <c r="A150" s="70" t="s">
        <v>79</v>
      </c>
      <c r="B150" s="70"/>
      <c r="C150" s="24">
        <v>193000</v>
      </c>
    </row>
    <row r="151" spans="1:3" ht="15.75">
      <c r="A151" s="70" t="s">
        <v>85</v>
      </c>
      <c r="B151" s="70"/>
      <c r="C151" s="24"/>
    </row>
    <row r="152" spans="1:3" ht="15.75">
      <c r="A152" s="70" t="s">
        <v>80</v>
      </c>
      <c r="B152" s="70"/>
      <c r="C152" s="24">
        <f>C154+C155+C156</f>
        <v>58000</v>
      </c>
    </row>
    <row r="153" spans="1:3" ht="15.75">
      <c r="A153" s="70" t="s">
        <v>78</v>
      </c>
      <c r="B153" s="70"/>
      <c r="C153" s="24"/>
    </row>
    <row r="154" spans="1:3" ht="30.75" customHeight="1">
      <c r="A154" s="70" t="s">
        <v>115</v>
      </c>
      <c r="B154" s="70"/>
      <c r="C154" s="24">
        <v>58000</v>
      </c>
    </row>
    <row r="155" spans="1:3" ht="15.75">
      <c r="A155" s="70"/>
      <c r="B155" s="70"/>
      <c r="C155" s="24"/>
    </row>
    <row r="156" spans="1:3" ht="15.75">
      <c r="A156" s="70"/>
      <c r="B156" s="70"/>
      <c r="C156" s="24"/>
    </row>
    <row r="157" spans="1:3" ht="15.75">
      <c r="A157" s="70" t="s">
        <v>84</v>
      </c>
      <c r="B157" s="70"/>
      <c r="C157" s="23">
        <f>C146+C152</f>
        <v>513200</v>
      </c>
    </row>
    <row r="158" spans="1:3" ht="36" customHeight="1">
      <c r="A158" s="76" t="s">
        <v>98</v>
      </c>
      <c r="B158" s="77"/>
      <c r="C158" s="78"/>
    </row>
    <row r="159" spans="1:3" ht="15.75">
      <c r="A159" s="70" t="s">
        <v>77</v>
      </c>
      <c r="B159" s="70"/>
      <c r="C159" s="24">
        <f>C161+C163+C164</f>
        <v>8352000</v>
      </c>
    </row>
    <row r="160" spans="1:3" ht="15.75">
      <c r="A160" s="70" t="s">
        <v>78</v>
      </c>
      <c r="B160" s="70"/>
      <c r="C160" s="24"/>
    </row>
    <row r="161" spans="1:3" ht="15.75">
      <c r="A161" s="70" t="s">
        <v>19</v>
      </c>
      <c r="B161" s="70"/>
      <c r="C161" s="24">
        <v>4142900</v>
      </c>
    </row>
    <row r="162" spans="1:3" ht="15.75">
      <c r="A162" s="87" t="s">
        <v>21</v>
      </c>
      <c r="B162" s="88"/>
      <c r="C162" s="64">
        <v>405200</v>
      </c>
    </row>
    <row r="163" spans="1:3" ht="15.75">
      <c r="A163" s="70" t="s">
        <v>79</v>
      </c>
      <c r="B163" s="70"/>
      <c r="C163" s="24">
        <v>2258400</v>
      </c>
    </row>
    <row r="164" spans="1:3" ht="15.75">
      <c r="A164" s="70" t="s">
        <v>85</v>
      </c>
      <c r="B164" s="70"/>
      <c r="C164" s="24">
        <v>1950700</v>
      </c>
    </row>
    <row r="165" spans="1:3" ht="15.75">
      <c r="A165" s="70" t="s">
        <v>80</v>
      </c>
      <c r="B165" s="70"/>
      <c r="C165" s="24">
        <f>C167+C168+C171+C169+C170+C172+C173+C174</f>
        <v>5162300</v>
      </c>
    </row>
    <row r="166" spans="1:3" ht="15.75">
      <c r="A166" s="70" t="s">
        <v>78</v>
      </c>
      <c r="B166" s="70"/>
      <c r="C166" s="24"/>
    </row>
    <row r="167" spans="1:3" ht="15.75" customHeight="1">
      <c r="A167" s="70" t="s">
        <v>117</v>
      </c>
      <c r="B167" s="70"/>
      <c r="C167" s="24">
        <v>2700</v>
      </c>
    </row>
    <row r="168" spans="1:3" ht="32.25" customHeight="1">
      <c r="A168" s="70" t="s">
        <v>99</v>
      </c>
      <c r="B168" s="70"/>
      <c r="C168" s="24">
        <v>1400000</v>
      </c>
    </row>
    <row r="169" spans="1:3" ht="47.25" customHeight="1">
      <c r="A169" s="70" t="s">
        <v>100</v>
      </c>
      <c r="B169" s="70"/>
      <c r="C169" s="24">
        <v>325000</v>
      </c>
    </row>
    <row r="170" spans="1:3" ht="15.75">
      <c r="A170" s="70" t="s">
        <v>101</v>
      </c>
      <c r="B170" s="70"/>
      <c r="C170" s="24">
        <v>666600</v>
      </c>
    </row>
    <row r="171" spans="1:3" ht="33" customHeight="1">
      <c r="A171" s="70" t="s">
        <v>102</v>
      </c>
      <c r="B171" s="70"/>
      <c r="C171" s="24">
        <v>2000000</v>
      </c>
    </row>
    <row r="172" spans="1:3" ht="33" customHeight="1">
      <c r="A172" s="70" t="s">
        <v>116</v>
      </c>
      <c r="B172" s="70"/>
      <c r="C172" s="24">
        <v>86000</v>
      </c>
    </row>
    <row r="173" spans="1:3" ht="33" customHeight="1">
      <c r="A173" s="70" t="s">
        <v>118</v>
      </c>
      <c r="B173" s="70"/>
      <c r="C173" s="24">
        <v>412000</v>
      </c>
    </row>
    <row r="174" spans="1:3" ht="33" customHeight="1">
      <c r="A174" s="70" t="s">
        <v>119</v>
      </c>
      <c r="B174" s="70"/>
      <c r="C174" s="24">
        <v>270000</v>
      </c>
    </row>
    <row r="175" spans="1:3" ht="15.75">
      <c r="A175" s="70" t="s">
        <v>84</v>
      </c>
      <c r="B175" s="70"/>
      <c r="C175" s="23">
        <f>C159+C165</f>
        <v>13514300</v>
      </c>
    </row>
    <row r="176" spans="1:3" ht="31.5" customHeight="1">
      <c r="A176" s="76" t="s">
        <v>103</v>
      </c>
      <c r="B176" s="77"/>
      <c r="C176" s="78"/>
    </row>
    <row r="177" spans="1:3" ht="15.75">
      <c r="A177" s="70" t="s">
        <v>77</v>
      </c>
      <c r="B177" s="70"/>
      <c r="C177" s="24">
        <f>C179+C181+C182</f>
        <v>5998800</v>
      </c>
    </row>
    <row r="178" spans="1:3" ht="15.75">
      <c r="A178" s="70" t="s">
        <v>78</v>
      </c>
      <c r="B178" s="70"/>
      <c r="C178" s="24"/>
    </row>
    <row r="179" spans="1:3" ht="15.75">
      <c r="A179" s="70" t="s">
        <v>19</v>
      </c>
      <c r="B179" s="70"/>
      <c r="C179" s="24">
        <v>1328600</v>
      </c>
    </row>
    <row r="180" spans="1:3" ht="15.75">
      <c r="A180" s="87" t="s">
        <v>21</v>
      </c>
      <c r="B180" s="88"/>
      <c r="C180" s="64">
        <v>1328600</v>
      </c>
    </row>
    <row r="181" spans="1:3" ht="15.75">
      <c r="A181" s="70" t="s">
        <v>79</v>
      </c>
      <c r="B181" s="70"/>
      <c r="C181" s="24">
        <v>4670200</v>
      </c>
    </row>
    <row r="182" spans="1:3" ht="15.75">
      <c r="A182" s="70" t="s">
        <v>85</v>
      </c>
      <c r="B182" s="70"/>
      <c r="C182" s="24"/>
    </row>
    <row r="183" spans="1:3" ht="15.75">
      <c r="A183" s="70" t="s">
        <v>80</v>
      </c>
      <c r="B183" s="70"/>
      <c r="C183" s="24">
        <f>C185+C186+C187</f>
        <v>65200</v>
      </c>
    </row>
    <row r="184" spans="1:3" ht="15.75">
      <c r="A184" s="70" t="s">
        <v>78</v>
      </c>
      <c r="B184" s="70"/>
      <c r="C184" s="24"/>
    </row>
    <row r="185" spans="1:3" ht="32.25" customHeight="1">
      <c r="A185" s="70" t="s">
        <v>120</v>
      </c>
      <c r="B185" s="70"/>
      <c r="C185" s="24">
        <v>65200</v>
      </c>
    </row>
    <row r="186" spans="1:3" ht="15.75">
      <c r="A186" s="70"/>
      <c r="B186" s="70"/>
      <c r="C186" s="24"/>
    </row>
    <row r="187" spans="1:3" ht="15.75">
      <c r="A187" s="70"/>
      <c r="B187" s="70"/>
      <c r="C187" s="24"/>
    </row>
    <row r="188" spans="1:3" ht="15.75">
      <c r="A188" s="70" t="s">
        <v>84</v>
      </c>
      <c r="B188" s="70"/>
      <c r="C188" s="23">
        <f>C177+C183</f>
        <v>6064000</v>
      </c>
    </row>
    <row r="189" spans="1:3" ht="30" customHeight="1">
      <c r="A189" s="76" t="s">
        <v>104</v>
      </c>
      <c r="B189" s="77"/>
      <c r="C189" s="78"/>
    </row>
    <row r="190" spans="1:3" ht="15.75">
      <c r="A190" s="70" t="s">
        <v>77</v>
      </c>
      <c r="B190" s="70"/>
      <c r="C190" s="24">
        <f>C192+C193+C194</f>
        <v>58012700</v>
      </c>
    </row>
    <row r="191" spans="1:3" ht="15.75">
      <c r="A191" s="70" t="s">
        <v>78</v>
      </c>
      <c r="B191" s="70"/>
      <c r="C191" s="24"/>
    </row>
    <row r="192" spans="1:3" ht="15.75">
      <c r="A192" s="70" t="s">
        <v>19</v>
      </c>
      <c r="B192" s="70"/>
      <c r="C192" s="24">
        <v>48390400</v>
      </c>
    </row>
    <row r="193" spans="1:3" ht="15.75">
      <c r="A193" s="70" t="s">
        <v>79</v>
      </c>
      <c r="B193" s="70"/>
      <c r="C193" s="24">
        <v>9425400</v>
      </c>
    </row>
    <row r="194" spans="1:3" ht="15.75">
      <c r="A194" s="70" t="s">
        <v>85</v>
      </c>
      <c r="B194" s="70"/>
      <c r="C194" s="28">
        <v>196900</v>
      </c>
    </row>
    <row r="195" spans="1:3" ht="15.75">
      <c r="A195" s="70" t="s">
        <v>80</v>
      </c>
      <c r="B195" s="70"/>
      <c r="C195" s="24">
        <f>C197+C198+C199</f>
        <v>508400</v>
      </c>
    </row>
    <row r="196" spans="1:3" ht="15.75">
      <c r="A196" s="70" t="s">
        <v>78</v>
      </c>
      <c r="B196" s="70"/>
      <c r="C196" s="24"/>
    </row>
    <row r="197" spans="1:3" ht="15.75">
      <c r="A197" s="70" t="s">
        <v>107</v>
      </c>
      <c r="B197" s="70"/>
      <c r="C197" s="24">
        <v>508400</v>
      </c>
    </row>
    <row r="198" spans="1:3" ht="15.75">
      <c r="A198" s="70"/>
      <c r="B198" s="70"/>
      <c r="C198" s="24"/>
    </row>
    <row r="199" spans="1:3" ht="15.75">
      <c r="A199" s="70"/>
      <c r="B199" s="70"/>
      <c r="C199" s="24"/>
    </row>
    <row r="200" spans="1:3" ht="15.75">
      <c r="A200" s="70" t="s">
        <v>84</v>
      </c>
      <c r="B200" s="70"/>
      <c r="C200" s="23">
        <f>C190+C195</f>
        <v>58521100</v>
      </c>
    </row>
    <row r="201" spans="1:3">
      <c r="A201" s="76" t="s">
        <v>106</v>
      </c>
      <c r="B201" s="77"/>
      <c r="C201" s="78"/>
    </row>
    <row r="202" spans="1:3" ht="15.75">
      <c r="A202" s="70" t="s">
        <v>77</v>
      </c>
      <c r="B202" s="70"/>
      <c r="C202" s="24">
        <f>C204+C206+C207</f>
        <v>8813400</v>
      </c>
    </row>
    <row r="203" spans="1:3" ht="15.75">
      <c r="A203" s="70" t="s">
        <v>78</v>
      </c>
      <c r="B203" s="70"/>
      <c r="C203" s="24"/>
    </row>
    <row r="204" spans="1:3" ht="15.75">
      <c r="A204" s="70" t="s">
        <v>19</v>
      </c>
      <c r="B204" s="70"/>
      <c r="C204" s="24">
        <v>3424700</v>
      </c>
    </row>
    <row r="205" spans="1:3" ht="15.75">
      <c r="A205" s="87" t="s">
        <v>21</v>
      </c>
      <c r="B205" s="88"/>
      <c r="C205" s="64">
        <v>3424700</v>
      </c>
    </row>
    <row r="206" spans="1:3" ht="15.75">
      <c r="A206" s="70" t="s">
        <v>79</v>
      </c>
      <c r="B206" s="70"/>
      <c r="C206" s="24">
        <v>2147300</v>
      </c>
    </row>
    <row r="207" spans="1:3" ht="15.75">
      <c r="A207" s="70" t="s">
        <v>85</v>
      </c>
      <c r="B207" s="70"/>
      <c r="C207" s="28">
        <v>3241400</v>
      </c>
    </row>
    <row r="208" spans="1:3" ht="15.75">
      <c r="A208" s="70" t="s">
        <v>80</v>
      </c>
      <c r="B208" s="70"/>
      <c r="C208" s="24">
        <f>C210+C211+C212</f>
        <v>0</v>
      </c>
    </row>
    <row r="209" spans="1:3" ht="15.75">
      <c r="A209" s="70" t="s">
        <v>78</v>
      </c>
      <c r="B209" s="70"/>
      <c r="C209" s="24"/>
    </row>
    <row r="210" spans="1:3" ht="15.75">
      <c r="A210" s="70"/>
      <c r="B210" s="70"/>
      <c r="C210" s="24"/>
    </row>
    <row r="211" spans="1:3" ht="15.75">
      <c r="A211" s="70"/>
      <c r="B211" s="70"/>
      <c r="C211" s="24"/>
    </row>
    <row r="212" spans="1:3" ht="15.75">
      <c r="A212" s="70"/>
      <c r="B212" s="70"/>
      <c r="C212" s="24"/>
    </row>
    <row r="213" spans="1:3" ht="15.75">
      <c r="A213" s="70" t="s">
        <v>84</v>
      </c>
      <c r="B213" s="70"/>
      <c r="C213" s="23">
        <f>C202+C208</f>
        <v>8813400</v>
      </c>
    </row>
    <row r="214" spans="1:3" ht="15.75">
      <c r="A214" s="26"/>
      <c r="B214" s="26"/>
      <c r="C214" s="27"/>
    </row>
    <row r="215" spans="1:3" ht="15.75">
      <c r="A215" s="26"/>
      <c r="B215" s="26"/>
      <c r="C215" s="27"/>
    </row>
    <row r="216" spans="1:3" ht="29.25" customHeight="1">
      <c r="A216" s="91" t="s">
        <v>146</v>
      </c>
      <c r="B216" s="92"/>
      <c r="C216" s="92"/>
    </row>
    <row r="217" spans="1:3" ht="15.75">
      <c r="A217" s="26"/>
      <c r="B217" s="26"/>
      <c r="C217" s="27"/>
    </row>
    <row r="218" spans="1:3">
      <c r="A218" s="86" t="s">
        <v>105</v>
      </c>
      <c r="B218" s="86"/>
      <c r="C218" s="86"/>
    </row>
    <row r="219" spans="1:3" ht="15.75">
      <c r="A219" s="70" t="s">
        <v>77</v>
      </c>
      <c r="B219" s="70"/>
      <c r="C219" s="24">
        <f>C221+C223+C224</f>
        <v>285811900</v>
      </c>
    </row>
    <row r="220" spans="1:3" ht="15.75">
      <c r="A220" s="70" t="s">
        <v>78</v>
      </c>
      <c r="B220" s="70"/>
      <c r="C220" s="24"/>
    </row>
    <row r="221" spans="1:3" ht="15.75">
      <c r="A221" s="70" t="s">
        <v>19</v>
      </c>
      <c r="B221" s="70"/>
      <c r="C221" s="24">
        <f>C204+C192+C179+C161+C148+C136+C124+C111+C98+C85+C71</f>
        <v>167567900</v>
      </c>
    </row>
    <row r="222" spans="1:3" ht="15.75">
      <c r="A222" s="87" t="s">
        <v>21</v>
      </c>
      <c r="B222" s="88"/>
      <c r="C222" s="64">
        <f>C205+C180+C162+C149+C112+C99+C86+C72</f>
        <v>10404900</v>
      </c>
    </row>
    <row r="223" spans="1:3" ht="15.75">
      <c r="A223" s="70" t="s">
        <v>79</v>
      </c>
      <c r="B223" s="70"/>
      <c r="C223" s="24">
        <f>C206+C193+C181+C163+C150+C137+C125+C113+C100+C87+C73</f>
        <v>70327400</v>
      </c>
    </row>
    <row r="224" spans="1:3" ht="15.75">
      <c r="A224" s="70" t="s">
        <v>85</v>
      </c>
      <c r="B224" s="70"/>
      <c r="C224" s="24">
        <f>C207+C194+C182+C164+C151+C138+C126+C114+C101+C88+C74</f>
        <v>47916600</v>
      </c>
    </row>
    <row r="225" spans="1:3" ht="15.75">
      <c r="A225" s="70" t="s">
        <v>80</v>
      </c>
      <c r="B225" s="70"/>
      <c r="C225" s="24">
        <f>C208+C195+C183+C165+C152+C139+C127+C115+C102+C89+C75</f>
        <v>58679900</v>
      </c>
    </row>
    <row r="226" spans="1:3" ht="15.75">
      <c r="A226" s="70" t="s">
        <v>84</v>
      </c>
      <c r="B226" s="70"/>
      <c r="C226" s="23">
        <f>C219+C225</f>
        <v>344491800</v>
      </c>
    </row>
  </sheetData>
  <mergeCells count="169">
    <mergeCell ref="A226:B226"/>
    <mergeCell ref="A216:C216"/>
    <mergeCell ref="A201:C201"/>
    <mergeCell ref="A202:B202"/>
    <mergeCell ref="A203:B203"/>
    <mergeCell ref="A204:B204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25:B225"/>
    <mergeCell ref="A219:B219"/>
    <mergeCell ref="A220:B220"/>
    <mergeCell ref="A221:B221"/>
    <mergeCell ref="A223:B223"/>
    <mergeCell ref="A224:B224"/>
    <mergeCell ref="A222:B222"/>
    <mergeCell ref="A197:B197"/>
    <mergeCell ref="A198:B198"/>
    <mergeCell ref="A199:B199"/>
    <mergeCell ref="A200:B200"/>
    <mergeCell ref="A218:C218"/>
    <mergeCell ref="A192:B192"/>
    <mergeCell ref="A193:B193"/>
    <mergeCell ref="A194:B194"/>
    <mergeCell ref="A195:B195"/>
    <mergeCell ref="A196:B196"/>
    <mergeCell ref="A205:B205"/>
    <mergeCell ref="A187:B187"/>
    <mergeCell ref="A188:B188"/>
    <mergeCell ref="A189:C189"/>
    <mergeCell ref="A190:B190"/>
    <mergeCell ref="A191:B191"/>
    <mergeCell ref="A182:B182"/>
    <mergeCell ref="A183:B183"/>
    <mergeCell ref="A184:B184"/>
    <mergeCell ref="A185:B185"/>
    <mergeCell ref="A186:B186"/>
    <mergeCell ref="A176:C176"/>
    <mergeCell ref="A177:B177"/>
    <mergeCell ref="A178:B178"/>
    <mergeCell ref="A179:B179"/>
    <mergeCell ref="A181:B181"/>
    <mergeCell ref="A166:B166"/>
    <mergeCell ref="A167:B167"/>
    <mergeCell ref="A168:B168"/>
    <mergeCell ref="A171:B171"/>
    <mergeCell ref="A175:B175"/>
    <mergeCell ref="A169:B169"/>
    <mergeCell ref="A170:B170"/>
    <mergeCell ref="A172:B172"/>
    <mergeCell ref="A173:B173"/>
    <mergeCell ref="A174:B174"/>
    <mergeCell ref="A180:B180"/>
    <mergeCell ref="A160:B160"/>
    <mergeCell ref="A161:B161"/>
    <mergeCell ref="A163:B163"/>
    <mergeCell ref="A164:B164"/>
    <mergeCell ref="A165:B165"/>
    <mergeCell ref="A155:B155"/>
    <mergeCell ref="A156:B156"/>
    <mergeCell ref="A157:B157"/>
    <mergeCell ref="A158:C158"/>
    <mergeCell ref="A159:B159"/>
    <mergeCell ref="A162:B162"/>
    <mergeCell ref="A150:B150"/>
    <mergeCell ref="A151:B151"/>
    <mergeCell ref="A152:B152"/>
    <mergeCell ref="A153:B153"/>
    <mergeCell ref="A154:B154"/>
    <mergeCell ref="A144:B144"/>
    <mergeCell ref="A145:C145"/>
    <mergeCell ref="A146:B146"/>
    <mergeCell ref="A147:B147"/>
    <mergeCell ref="A148:B148"/>
    <mergeCell ref="A149:B149"/>
    <mergeCell ref="A139:B139"/>
    <mergeCell ref="A140:B140"/>
    <mergeCell ref="A141:B141"/>
    <mergeCell ref="A142:B142"/>
    <mergeCell ref="A143:B143"/>
    <mergeCell ref="A134:B134"/>
    <mergeCell ref="A135:B135"/>
    <mergeCell ref="A136:B136"/>
    <mergeCell ref="A137:B137"/>
    <mergeCell ref="A138:B138"/>
    <mergeCell ref="A129:B129"/>
    <mergeCell ref="A130:B130"/>
    <mergeCell ref="A131:B131"/>
    <mergeCell ref="A132:B132"/>
    <mergeCell ref="A133:C133"/>
    <mergeCell ref="A124:B124"/>
    <mergeCell ref="A125:B125"/>
    <mergeCell ref="A126:B126"/>
    <mergeCell ref="A127:B127"/>
    <mergeCell ref="A128:B128"/>
    <mergeCell ref="A119:B119"/>
    <mergeCell ref="A120:B120"/>
    <mergeCell ref="A121:C121"/>
    <mergeCell ref="A122:B122"/>
    <mergeCell ref="A123:B123"/>
    <mergeCell ref="A114:B114"/>
    <mergeCell ref="A115:B115"/>
    <mergeCell ref="A116:B116"/>
    <mergeCell ref="A117:B117"/>
    <mergeCell ref="A118:B118"/>
    <mergeCell ref="A108:C108"/>
    <mergeCell ref="A109:B109"/>
    <mergeCell ref="A110:B110"/>
    <mergeCell ref="A111:B111"/>
    <mergeCell ref="A113:B113"/>
    <mergeCell ref="A103:B103"/>
    <mergeCell ref="A104:B104"/>
    <mergeCell ref="A105:B105"/>
    <mergeCell ref="A106:B106"/>
    <mergeCell ref="A107:B107"/>
    <mergeCell ref="A112:B112"/>
    <mergeCell ref="A97:B97"/>
    <mergeCell ref="A98:B98"/>
    <mergeCell ref="A100:B100"/>
    <mergeCell ref="A101:B101"/>
    <mergeCell ref="A102:B102"/>
    <mergeCell ref="A92:B92"/>
    <mergeCell ref="A93:B93"/>
    <mergeCell ref="A94:B94"/>
    <mergeCell ref="A95:C95"/>
    <mergeCell ref="A96:B96"/>
    <mergeCell ref="A99:B99"/>
    <mergeCell ref="A87:B87"/>
    <mergeCell ref="A88:B88"/>
    <mergeCell ref="A89:B89"/>
    <mergeCell ref="A90:B90"/>
    <mergeCell ref="A91:B91"/>
    <mergeCell ref="A83:B83"/>
    <mergeCell ref="A74:B74"/>
    <mergeCell ref="A82:C82"/>
    <mergeCell ref="A84:B84"/>
    <mergeCell ref="A85:B85"/>
    <mergeCell ref="A77:B77"/>
    <mergeCell ref="A78:B78"/>
    <mergeCell ref="A79:B79"/>
    <mergeCell ref="A81:B81"/>
    <mergeCell ref="A80:B80"/>
    <mergeCell ref="A86:B86"/>
    <mergeCell ref="A70:B70"/>
    <mergeCell ref="A71:B71"/>
    <mergeCell ref="A73:B73"/>
    <mergeCell ref="A75:B75"/>
    <mergeCell ref="A76:B76"/>
    <mergeCell ref="A28:C28"/>
    <mergeCell ref="A3:A4"/>
    <mergeCell ref="B3:B4"/>
    <mergeCell ref="A38:C38"/>
    <mergeCell ref="A69:B69"/>
    <mergeCell ref="A68:C68"/>
    <mergeCell ref="A30:A31"/>
    <mergeCell ref="B30:B31"/>
    <mergeCell ref="A39:A40"/>
    <mergeCell ref="B39:B40"/>
    <mergeCell ref="A63:A64"/>
    <mergeCell ref="A47:A49"/>
    <mergeCell ref="B47:B49"/>
    <mergeCell ref="C47:C48"/>
    <mergeCell ref="A67:B67"/>
    <mergeCell ref="A72:B7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Закон</vt:lpstr>
      <vt:lpstr>Програми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Nikolova</dc:creator>
  <cp:lastModifiedBy>Mirela Nikolova</cp:lastModifiedBy>
  <dcterms:created xsi:type="dcterms:W3CDTF">2019-01-16T12:44:10Z</dcterms:created>
  <dcterms:modified xsi:type="dcterms:W3CDTF">2022-03-11T06:34:30Z</dcterms:modified>
</cp:coreProperties>
</file>