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C60" i="1" l="1"/>
  <c r="G244" i="1" l="1"/>
  <c r="C156" i="1" l="1"/>
  <c r="C155" i="1"/>
  <c r="C158" i="1"/>
  <c r="C160" i="1"/>
  <c r="C61" i="1"/>
  <c r="C41" i="1"/>
  <c r="C19" i="1"/>
  <c r="C20" i="1"/>
  <c r="F244" i="1" l="1"/>
  <c r="E244" i="1" l="1"/>
  <c r="B16" i="1" l="1"/>
  <c r="D244" i="1" l="1"/>
  <c r="B244" i="1" l="1"/>
  <c r="C244" i="1" l="1"/>
  <c r="C233" i="1"/>
  <c r="D233" i="1"/>
  <c r="E233" i="1"/>
  <c r="F233" i="1"/>
  <c r="G233" i="1"/>
  <c r="C234" i="1"/>
  <c r="D234" i="1"/>
  <c r="E234" i="1"/>
  <c r="F234" i="1"/>
  <c r="G234" i="1"/>
  <c r="C235" i="1"/>
  <c r="D235" i="1"/>
  <c r="E235" i="1"/>
  <c r="F235" i="1"/>
  <c r="G235" i="1"/>
  <c r="B234" i="1"/>
  <c r="B235" i="1"/>
  <c r="B233" i="1"/>
  <c r="G213" i="1"/>
  <c r="F213" i="1"/>
  <c r="E213" i="1"/>
  <c r="D213" i="1"/>
  <c r="C213" i="1"/>
  <c r="B213" i="1"/>
  <c r="G207" i="1"/>
  <c r="F207" i="1"/>
  <c r="E207" i="1"/>
  <c r="D207" i="1"/>
  <c r="C207" i="1"/>
  <c r="B207" i="1"/>
  <c r="G194" i="1"/>
  <c r="F194" i="1"/>
  <c r="E194" i="1"/>
  <c r="D194" i="1"/>
  <c r="C194" i="1"/>
  <c r="B194" i="1"/>
  <c r="G188" i="1"/>
  <c r="F188" i="1"/>
  <c r="E188" i="1"/>
  <c r="D188" i="1"/>
  <c r="C188" i="1"/>
  <c r="B188" i="1"/>
  <c r="G175" i="1"/>
  <c r="F175" i="1"/>
  <c r="E175" i="1"/>
  <c r="D175" i="1"/>
  <c r="C175" i="1"/>
  <c r="B175" i="1"/>
  <c r="G169" i="1"/>
  <c r="F169" i="1"/>
  <c r="E169" i="1"/>
  <c r="D169" i="1"/>
  <c r="C169" i="1"/>
  <c r="B169" i="1"/>
  <c r="G152" i="1"/>
  <c r="F152" i="1"/>
  <c r="E152" i="1"/>
  <c r="D152" i="1"/>
  <c r="C152" i="1"/>
  <c r="B152" i="1"/>
  <c r="G146" i="1"/>
  <c r="F146" i="1"/>
  <c r="E146" i="1"/>
  <c r="D146" i="1"/>
  <c r="B146" i="1"/>
  <c r="G134" i="1"/>
  <c r="F134" i="1"/>
  <c r="E134" i="1"/>
  <c r="D134" i="1"/>
  <c r="C134" i="1"/>
  <c r="B134" i="1"/>
  <c r="G128" i="1"/>
  <c r="F128" i="1"/>
  <c r="E128" i="1"/>
  <c r="D128" i="1"/>
  <c r="C128" i="1"/>
  <c r="B128" i="1"/>
  <c r="G115" i="1"/>
  <c r="F115" i="1"/>
  <c r="E115" i="1"/>
  <c r="D115" i="1"/>
  <c r="C115" i="1"/>
  <c r="B115" i="1"/>
  <c r="G109" i="1"/>
  <c r="F109" i="1"/>
  <c r="E109" i="1"/>
  <c r="D109" i="1"/>
  <c r="C109" i="1"/>
  <c r="B109" i="1"/>
  <c r="G96" i="1"/>
  <c r="F96" i="1"/>
  <c r="E96" i="1"/>
  <c r="D96" i="1"/>
  <c r="C96" i="1"/>
  <c r="B96" i="1"/>
  <c r="G90" i="1"/>
  <c r="F90" i="1"/>
  <c r="E90" i="1"/>
  <c r="D90" i="1"/>
  <c r="C90" i="1"/>
  <c r="B90" i="1"/>
  <c r="G77" i="1"/>
  <c r="F77" i="1"/>
  <c r="E77" i="1"/>
  <c r="D77" i="1"/>
  <c r="C77" i="1"/>
  <c r="B77" i="1"/>
  <c r="G71" i="1"/>
  <c r="F71" i="1"/>
  <c r="E71" i="1"/>
  <c r="D71" i="1"/>
  <c r="C71" i="1"/>
  <c r="B71" i="1"/>
  <c r="G57" i="1"/>
  <c r="F57" i="1"/>
  <c r="E57" i="1"/>
  <c r="D57" i="1"/>
  <c r="C57" i="1"/>
  <c r="B57" i="1"/>
  <c r="G51" i="1"/>
  <c r="F51" i="1"/>
  <c r="E51" i="1"/>
  <c r="D51" i="1"/>
  <c r="C51" i="1"/>
  <c r="B51" i="1"/>
  <c r="G37" i="1"/>
  <c r="F37" i="1"/>
  <c r="E37" i="1"/>
  <c r="D37" i="1"/>
  <c r="C37" i="1"/>
  <c r="B37" i="1"/>
  <c r="G31" i="1"/>
  <c r="F31" i="1"/>
  <c r="E31" i="1"/>
  <c r="D31" i="1"/>
  <c r="C31" i="1"/>
  <c r="B31" i="1"/>
  <c r="E101" i="1" l="1"/>
  <c r="F21" i="2" s="1"/>
  <c r="G101" i="1"/>
  <c r="H21" i="2" s="1"/>
  <c r="C120" i="1"/>
  <c r="D22" i="2" s="1"/>
  <c r="E120" i="1"/>
  <c r="F22" i="2" s="1"/>
  <c r="G120" i="1"/>
  <c r="H22" i="2" s="1"/>
  <c r="E138" i="1"/>
  <c r="F23" i="2" s="1"/>
  <c r="G138" i="1"/>
  <c r="H23" i="2" s="1"/>
  <c r="D161" i="1"/>
  <c r="E24" i="2" s="1"/>
  <c r="F161" i="1"/>
  <c r="G24" i="2" s="1"/>
  <c r="D180" i="1"/>
  <c r="E25" i="2" s="1"/>
  <c r="F180" i="1"/>
  <c r="G25" i="2" s="1"/>
  <c r="D199" i="1"/>
  <c r="E26" i="2" s="1"/>
  <c r="F199" i="1"/>
  <c r="G26" i="2" s="1"/>
  <c r="D218" i="1"/>
  <c r="E28" i="2" s="1"/>
  <c r="F218" i="1"/>
  <c r="G28" i="2" s="1"/>
  <c r="D101" i="1"/>
  <c r="E21" i="2" s="1"/>
  <c r="F101" i="1"/>
  <c r="G21" i="2" s="1"/>
  <c r="B120" i="1"/>
  <c r="C22" i="2" s="1"/>
  <c r="D120" i="1"/>
  <c r="E22" i="2" s="1"/>
  <c r="F120" i="1"/>
  <c r="G22" i="2" s="1"/>
  <c r="D138" i="1"/>
  <c r="E23" i="2" s="1"/>
  <c r="F138" i="1"/>
  <c r="G23" i="2" s="1"/>
  <c r="E161" i="1"/>
  <c r="F24" i="2" s="1"/>
  <c r="G161" i="1"/>
  <c r="H24" i="2" s="1"/>
  <c r="E180" i="1"/>
  <c r="F25" i="2" s="1"/>
  <c r="G180" i="1"/>
  <c r="H25" i="2" s="1"/>
  <c r="E199" i="1"/>
  <c r="F26" i="2" s="1"/>
  <c r="G199" i="1"/>
  <c r="H26" i="2" s="1"/>
  <c r="E218" i="1"/>
  <c r="F28" i="2" s="1"/>
  <c r="G218" i="1"/>
  <c r="H28" i="2" s="1"/>
  <c r="C218" i="1"/>
  <c r="D28" i="2" s="1"/>
  <c r="B218" i="1"/>
  <c r="C28" i="2" s="1"/>
  <c r="C199" i="1"/>
  <c r="D26" i="2" s="1"/>
  <c r="B199" i="1"/>
  <c r="C26" i="2" s="1"/>
  <c r="C180" i="1"/>
  <c r="D25" i="2" s="1"/>
  <c r="B180" i="1"/>
  <c r="C25" i="2" s="1"/>
  <c r="C146" i="1"/>
  <c r="C161" i="1" s="1"/>
  <c r="D24" i="2" s="1"/>
  <c r="B161" i="1"/>
  <c r="C24" i="2" s="1"/>
  <c r="C138" i="1"/>
  <c r="D23" i="2" s="1"/>
  <c r="B138" i="1"/>
  <c r="C23" i="2" s="1"/>
  <c r="C101" i="1"/>
  <c r="D21" i="2" s="1"/>
  <c r="B101" i="1"/>
  <c r="C21" i="2" s="1"/>
  <c r="D63" i="1"/>
  <c r="E19" i="2" s="1"/>
  <c r="B82" i="1"/>
  <c r="C20" i="2" s="1"/>
  <c r="F82" i="1"/>
  <c r="G20" i="2" s="1"/>
  <c r="B63" i="1"/>
  <c r="C19" i="2" s="1"/>
  <c r="F63" i="1"/>
  <c r="G19" i="2" s="1"/>
  <c r="D82" i="1"/>
  <c r="E20" i="2" s="1"/>
  <c r="C63" i="1"/>
  <c r="D19" i="2" s="1"/>
  <c r="E63" i="1"/>
  <c r="F19" i="2" s="1"/>
  <c r="G63" i="1"/>
  <c r="H19" i="2" s="1"/>
  <c r="C82" i="1"/>
  <c r="D20" i="2" s="1"/>
  <c r="E82" i="1"/>
  <c r="F20" i="2" s="1"/>
  <c r="G82" i="1"/>
  <c r="H20" i="2" s="1"/>
  <c r="B43" i="1"/>
  <c r="C16" i="2" s="1"/>
  <c r="D43" i="1"/>
  <c r="E16" i="2" s="1"/>
  <c r="F43" i="1"/>
  <c r="G16" i="2" s="1"/>
  <c r="C43" i="1"/>
  <c r="D16" i="2" s="1"/>
  <c r="E43" i="1"/>
  <c r="F16" i="2" s="1"/>
  <c r="G43" i="1"/>
  <c r="H16" i="2" s="1"/>
  <c r="G231" i="1"/>
  <c r="F231" i="1"/>
  <c r="E231" i="1"/>
  <c r="D231" i="1"/>
  <c r="C231" i="1"/>
  <c r="B231" i="1"/>
  <c r="B237" i="1"/>
  <c r="C18" i="2" l="1"/>
  <c r="H18" i="2"/>
  <c r="G18" i="2"/>
  <c r="F18" i="2"/>
  <c r="D18" i="2"/>
  <c r="E18" i="2"/>
  <c r="B242" i="1"/>
  <c r="C16" i="1"/>
  <c r="C237" i="1" s="1"/>
  <c r="C242" i="1" s="1"/>
  <c r="D16" i="1"/>
  <c r="D237" i="1" s="1"/>
  <c r="D242" i="1" s="1"/>
  <c r="E16" i="1"/>
  <c r="E237" i="1" s="1"/>
  <c r="E242" i="1" s="1"/>
  <c r="F16" i="1"/>
  <c r="F237" i="1" s="1"/>
  <c r="F242" i="1" s="1"/>
  <c r="G16" i="1"/>
  <c r="G237" i="1" s="1"/>
  <c r="G242" i="1" s="1"/>
  <c r="C10" i="1"/>
  <c r="D10" i="1"/>
  <c r="E10" i="1"/>
  <c r="F10" i="1"/>
  <c r="G10" i="1"/>
  <c r="B10" i="1"/>
  <c r="B23" i="1" s="1"/>
  <c r="C15" i="2" s="1"/>
  <c r="C14" i="2" s="1"/>
  <c r="C29" i="2" l="1"/>
  <c r="G23" i="1"/>
  <c r="H15" i="2" s="1"/>
  <c r="H14" i="2" s="1"/>
  <c r="H29" i="2" s="1"/>
  <c r="D23" i="1"/>
  <c r="E15" i="2" s="1"/>
  <c r="E14" i="2" s="1"/>
  <c r="E29" i="2" s="1"/>
  <c r="E23" i="1"/>
  <c r="F15" i="2" s="1"/>
  <c r="F14" i="2" s="1"/>
  <c r="F29" i="2" s="1"/>
  <c r="C23" i="1"/>
  <c r="D15" i="2" s="1"/>
  <c r="D14" i="2" s="1"/>
  <c r="D29" i="2" s="1"/>
  <c r="F23" i="1"/>
  <c r="G15" i="2" s="1"/>
  <c r="G14" i="2" s="1"/>
  <c r="G29" i="2" s="1"/>
</calcChain>
</file>

<file path=xl/sharedStrings.xml><?xml version="1.0" encoding="utf-8"?>
<sst xmlns="http://schemas.openxmlformats.org/spreadsheetml/2006/main" count="399" uniqueCount="98">
  <si>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</si>
  <si>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</si>
  <si>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</si>
  <si>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</si>
  <si>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</si>
  <si>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</si>
  <si>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</si>
  <si>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</si>
  <si>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</si>
  <si>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</si>
  <si>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</si>
  <si>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</si>
  <si>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</si>
  <si>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</si>
  <si>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</si>
  <si>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</si>
  <si>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</si>
  <si>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</si>
  <si>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</si>
  <si>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</si>
  <si>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</si>
  <si>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</si>
  <si>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</si>
  <si>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* Класификационен код съгласно Решение № 502 на Министерския съвет от 2017 г.</t>
  </si>
  <si>
    <t>Закон 2018</t>
  </si>
  <si>
    <t>Уточнен план 2018 г.</t>
  </si>
  <si>
    <t>31 март 2018 г.</t>
  </si>
  <si>
    <t>30 юни 2018 г.</t>
  </si>
  <si>
    <t>30 септември 2018 г.</t>
  </si>
  <si>
    <t>31 декември 2018 г.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</si>
  <si>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</si>
  <si>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</si>
  <si>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Отчетът се попълва за всяка бюджетна програма поотделно, като заедно с наименованието й се посочва и класификационният й код съгласно РМС № 502 от 2017 г.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</si>
  <si>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</si>
  <si>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</si>
  <si>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</si>
  <si>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</si>
  <si>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</si>
  <si>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</si>
  <si>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</si>
  <si>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</si>
  <si>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</si>
  <si>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</si>
  <si>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</si>
  <si>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</si>
  <si>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</si>
  <si>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</si>
  <si>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</si>
  <si>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</si>
  <si>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</si>
  <si>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</si>
  <si>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</si>
  <si>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</si>
  <si>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</si>
  <si>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</si>
  <si>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</si>
  <si>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</si>
  <si>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</si>
  <si>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</si>
  <si>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</si>
  <si>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</si>
  <si>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</si>
  <si>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</si>
  <si>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</si>
  <si>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</si>
  <si>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</si>
  <si>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Културна програма за Българското председателство на Съвета на Европейския съюз 2018 г.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</si>
  <si>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</si>
  <si>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</si>
  <si>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</si>
  <si>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</si>
  <si>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</si>
  <si>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</si>
  <si>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</si>
  <si>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</si>
  <si>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</si>
  <si>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</si>
  <si>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Стипендии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</si>
  <si>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</si>
  <si>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</si>
  <si>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</si>
  <si>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</si>
  <si>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</si>
  <si>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Венецианско биенале на изкуствата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</si>
  <si>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</si>
  <si>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</si>
  <si>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</si>
  <si>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</si>
  <si>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</si>
  <si>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</si>
  <si>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Теренно археологическо проучване на археолгически обект "Хераклея Синтика"</t>
  </si>
  <si>
    <t>Културна програма в рамките на Българското председателство на Съвета на Европейския съюз през 2018 г.</t>
  </si>
  <si>
    <t>Събития за популяризирането на съвременното европейско изкуство (Комуникационна стратегия на РБ за ЕС)</t>
  </si>
  <si>
    <t>1800.02.02 Бюджетна програма „Филмово изкуство“</t>
  </si>
  <si>
    <t>на МИНИСТЕРСТВО НА КУЛТУРАТА  към 31.12.2018 г.</t>
  </si>
  <si>
    <t>към 31.12.2018 г.</t>
  </si>
  <si>
    <t xml:space="preserve">Награден фонд за участия в конкурси </t>
  </si>
  <si>
    <t>Глобални библиотеки - България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</si>
</sst>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4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2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13" fillId="0" borderId="0" xfId="0" quotePrefix="1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zoomScale="115" zoomScaleNormal="115" workbookViewId="0">
      <selection activeCell="A29" sqref="A29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2.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8" t="s">
        <v>15</v>
      </c>
      <c r="B3" s="38"/>
      <c r="C3" s="38"/>
      <c r="D3" s="38"/>
      <c r="E3" s="38"/>
      <c r="F3" s="38"/>
      <c r="G3" s="38"/>
      <c r="H3" s="38"/>
    </row>
    <row r="4" spans="1:8" ht="15.75">
      <c r="A4" s="39" t="s">
        <v>94</v>
      </c>
      <c r="B4" s="39"/>
      <c r="C4" s="39"/>
      <c r="D4" s="39"/>
      <c r="E4" s="39"/>
      <c r="F4" s="39"/>
      <c r="G4" s="39"/>
      <c r="H4" s="39"/>
    </row>
    <row r="5" spans="1:8">
      <c r="A5" s="40" t="s">
        <v>30</v>
      </c>
      <c r="B5" s="41"/>
      <c r="C5" s="41"/>
      <c r="D5" s="41"/>
      <c r="E5" s="41"/>
      <c r="F5" s="41"/>
      <c r="G5" s="41"/>
      <c r="H5" s="41"/>
    </row>
    <row r="6" spans="1:8" ht="15.75">
      <c r="A6" s="4"/>
    </row>
    <row r="7" spans="1:8" ht="15.75">
      <c r="A7" s="39" t="s">
        <v>16</v>
      </c>
      <c r="B7" s="39"/>
      <c r="C7" s="39"/>
      <c r="D7" s="39"/>
      <c r="E7" s="39"/>
      <c r="F7" s="39"/>
      <c r="G7" s="39"/>
      <c r="H7" s="39"/>
    </row>
    <row r="8" spans="1:8" ht="15.75">
      <c r="A8" s="39" t="s">
        <v>95</v>
      </c>
      <c r="B8" s="39"/>
      <c r="C8" s="39"/>
      <c r="D8" s="39"/>
      <c r="E8" s="39"/>
      <c r="F8" s="39"/>
      <c r="G8" s="39"/>
      <c r="H8" s="39"/>
    </row>
    <row r="9" spans="1:8">
      <c r="A9" s="41" t="s">
        <v>31</v>
      </c>
      <c r="B9" s="41"/>
      <c r="C9" s="41"/>
      <c r="D9" s="41"/>
      <c r="E9" s="41"/>
      <c r="F9" s="41"/>
      <c r="G9" s="41"/>
      <c r="H9" s="41"/>
    </row>
    <row r="10" spans="1:8" ht="13.5" thickBot="1">
      <c r="A10" s="5" t="s">
        <v>3</v>
      </c>
      <c r="H10" s="14" t="s">
        <v>3</v>
      </c>
    </row>
    <row r="11" spans="1:8" ht="12.75" customHeight="1">
      <c r="A11" s="35" t="s">
        <v>17</v>
      </c>
      <c r="B11" s="35" t="s">
        <v>18</v>
      </c>
      <c r="C11" s="35" t="s">
        <v>24</v>
      </c>
      <c r="D11" s="42" t="s">
        <v>25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6"/>
      <c r="B12" s="36"/>
      <c r="C12" s="36"/>
      <c r="D12" s="43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7"/>
      <c r="B13" s="37"/>
      <c r="C13" s="37"/>
      <c r="D13" s="44"/>
      <c r="E13" s="13" t="s">
        <v>26</v>
      </c>
      <c r="F13" s="3" t="s">
        <v>27</v>
      </c>
      <c r="G13" s="3" t="s">
        <v>28</v>
      </c>
      <c r="H13" s="3" t="s">
        <v>29</v>
      </c>
    </row>
    <row r="14" spans="1:8" ht="39" thickBot="1">
      <c r="A14" s="10" t="s">
        <v>35</v>
      </c>
      <c r="B14" s="7" t="s">
        <v>38</v>
      </c>
      <c r="C14" s="32">
        <f>+C15+C16</f>
        <v>18949800</v>
      </c>
      <c r="D14" s="32">
        <f t="shared" ref="D14:H14" si="0">+D15+D16</f>
        <v>16757108</v>
      </c>
      <c r="E14" s="32">
        <f t="shared" si="0"/>
        <v>3210204</v>
      </c>
      <c r="F14" s="32">
        <f t="shared" si="0"/>
        <v>6429788</v>
      </c>
      <c r="G14" s="32">
        <f t="shared" si="0"/>
        <v>10148956</v>
      </c>
      <c r="H14" s="32">
        <f t="shared" si="0"/>
        <v>15335597</v>
      </c>
    </row>
    <row r="15" spans="1:8" ht="26.25" thickBot="1">
      <c r="A15" s="11" t="s">
        <v>36</v>
      </c>
      <c r="B15" s="8" t="s">
        <v>33</v>
      </c>
      <c r="C15" s="17">
        <f>+Прог!B23</f>
        <v>5486900</v>
      </c>
      <c r="D15" s="17">
        <f>+Прог!C23</f>
        <v>2988524</v>
      </c>
      <c r="E15" s="17">
        <f>+Прог!D23</f>
        <v>372375</v>
      </c>
      <c r="F15" s="17">
        <f>+Прог!E23</f>
        <v>692043</v>
      </c>
      <c r="G15" s="17">
        <f>+Прог!F23</f>
        <v>1266536</v>
      </c>
      <c r="H15" s="17">
        <f>+Прог!G23</f>
        <v>2437187</v>
      </c>
    </row>
    <row r="16" spans="1:8" ht="39" thickBot="1">
      <c r="A16" s="11" t="s">
        <v>37</v>
      </c>
      <c r="B16" s="8" t="s">
        <v>34</v>
      </c>
      <c r="C16" s="17">
        <f>+Прог!B43</f>
        <v>13462900</v>
      </c>
      <c r="D16" s="17">
        <f>+Прог!C43</f>
        <v>13768584</v>
      </c>
      <c r="E16" s="17">
        <f>+Прог!D43</f>
        <v>2837829</v>
      </c>
      <c r="F16" s="17">
        <f>+Прог!E43</f>
        <v>5737745</v>
      </c>
      <c r="G16" s="17">
        <f>+Прог!F43</f>
        <v>8882420</v>
      </c>
      <c r="H16" s="17">
        <f>+Прог!G43</f>
        <v>12898410</v>
      </c>
    </row>
    <row r="17" spans="1:8" ht="13.5" thickBot="1">
      <c r="A17" s="12"/>
      <c r="B17" s="9"/>
      <c r="C17" s="17"/>
      <c r="D17" s="17"/>
      <c r="E17" s="17"/>
      <c r="F17" s="17"/>
      <c r="G17" s="17"/>
      <c r="H17" s="17"/>
    </row>
    <row r="18" spans="1:8" ht="64.5" thickBot="1">
      <c r="A18" s="10" t="s">
        <v>39</v>
      </c>
      <c r="B18" s="7" t="s">
        <v>40</v>
      </c>
      <c r="C18" s="32">
        <f>SUM(C19:C26)</f>
        <v>151366900</v>
      </c>
      <c r="D18" s="32">
        <f t="shared" ref="D18:H18" si="1">SUM(D19:D26)</f>
        <v>169351834</v>
      </c>
      <c r="E18" s="32">
        <f t="shared" si="1"/>
        <v>38466861</v>
      </c>
      <c r="F18" s="32">
        <f t="shared" si="1"/>
        <v>79916097</v>
      </c>
      <c r="G18" s="32">
        <f t="shared" si="1"/>
        <v>116933630</v>
      </c>
      <c r="H18" s="32">
        <f t="shared" si="1"/>
        <v>168843261</v>
      </c>
    </row>
    <row r="19" spans="1:8" ht="26.25" thickBot="1">
      <c r="A19" s="11" t="s">
        <v>41</v>
      </c>
      <c r="B19" s="8" t="s">
        <v>42</v>
      </c>
      <c r="C19" s="17">
        <f>+Прог!B63</f>
        <v>996500</v>
      </c>
      <c r="D19" s="17">
        <f>+Прог!C63</f>
        <v>1897946</v>
      </c>
      <c r="E19" s="17">
        <f>+Прог!D63</f>
        <v>644305</v>
      </c>
      <c r="F19" s="17">
        <f>+Прог!E63</f>
        <v>861841</v>
      </c>
      <c r="G19" s="17">
        <f>+Прог!F63</f>
        <v>1134656</v>
      </c>
      <c r="H19" s="17">
        <f>+Прог!G63</f>
        <v>1831449</v>
      </c>
    </row>
    <row r="20" spans="1:8" ht="26.25" thickBot="1">
      <c r="A20" s="11" t="s">
        <v>43</v>
      </c>
      <c r="B20" s="8" t="s">
        <v>44</v>
      </c>
      <c r="C20" s="17">
        <f>+Прог!B82</f>
        <v>14415000</v>
      </c>
      <c r="D20" s="17">
        <f>+Прог!C82</f>
        <v>14385127</v>
      </c>
      <c r="E20" s="17">
        <f>+Прог!D82</f>
        <v>4214797</v>
      </c>
      <c r="F20" s="17">
        <f>+Прог!E82</f>
        <v>6765381</v>
      </c>
      <c r="G20" s="17">
        <f>+Прог!F82</f>
        <v>8201808</v>
      </c>
      <c r="H20" s="17">
        <f>+Прог!G82</f>
        <v>13874219</v>
      </c>
    </row>
    <row r="21" spans="1:8" ht="26.25" thickBot="1">
      <c r="A21" s="11" t="s">
        <v>45</v>
      </c>
      <c r="B21" s="8" t="s">
        <v>46</v>
      </c>
      <c r="C21" s="17">
        <f>+Прог!B101</f>
        <v>91199400</v>
      </c>
      <c r="D21" s="17">
        <f>+Прог!C101</f>
        <v>102730508</v>
      </c>
      <c r="E21" s="17">
        <f>+Прог!D101</f>
        <v>23090086</v>
      </c>
      <c r="F21" s="17">
        <f>+Прог!E101</f>
        <v>50340798</v>
      </c>
      <c r="G21" s="17">
        <f>+Прог!F101</f>
        <v>75611096</v>
      </c>
      <c r="H21" s="17">
        <f>+Прог!G101</f>
        <v>105152581</v>
      </c>
    </row>
    <row r="22" spans="1:8" ht="26.25" thickBot="1">
      <c r="A22" s="11" t="s">
        <v>47</v>
      </c>
      <c r="B22" s="8" t="s">
        <v>48</v>
      </c>
      <c r="C22" s="17">
        <f>+Прог!B120</f>
        <v>740000</v>
      </c>
      <c r="D22" s="17">
        <f>+Прог!C120</f>
        <v>608840</v>
      </c>
      <c r="E22" s="17">
        <f>+Прог!D120</f>
        <v>179903</v>
      </c>
      <c r="F22" s="17">
        <f>+Прог!E120</f>
        <v>384653</v>
      </c>
      <c r="G22" s="17">
        <f>+Прог!F120</f>
        <v>589900</v>
      </c>
      <c r="H22" s="17">
        <f>+Прог!G120</f>
        <v>604786</v>
      </c>
    </row>
    <row r="23" spans="1:8" ht="39" thickBot="1">
      <c r="A23" s="11" t="s">
        <v>49</v>
      </c>
      <c r="B23" s="8" t="s">
        <v>50</v>
      </c>
      <c r="C23" s="17">
        <f>+Прог!B138</f>
        <v>459500</v>
      </c>
      <c r="D23" s="17">
        <f>+Прог!C138</f>
        <v>409158</v>
      </c>
      <c r="E23" s="17">
        <f>+Прог!D138</f>
        <v>93716</v>
      </c>
      <c r="F23" s="17">
        <f>+Прог!E138</f>
        <v>172552</v>
      </c>
      <c r="G23" s="17">
        <f>+Прог!F138</f>
        <v>258905</v>
      </c>
      <c r="H23" s="17">
        <f>+Прог!G138</f>
        <v>402999</v>
      </c>
    </row>
    <row r="24" spans="1:8" ht="51.75" thickBot="1">
      <c r="A24" s="11" t="s">
        <v>51</v>
      </c>
      <c r="B24" s="8" t="s">
        <v>52</v>
      </c>
      <c r="C24" s="17">
        <f>+Прог!B161</f>
        <v>6004000</v>
      </c>
      <c r="D24" s="17">
        <f>+Прог!C161</f>
        <v>6100695</v>
      </c>
      <c r="E24" s="17">
        <f>+Прог!D161</f>
        <v>948347</v>
      </c>
      <c r="F24" s="17">
        <f>+Прог!E161</f>
        <v>1980972</v>
      </c>
      <c r="G24" s="17">
        <f>+Прог!F161</f>
        <v>3015777</v>
      </c>
      <c r="H24" s="17">
        <f>+Прог!G161</f>
        <v>5693001</v>
      </c>
    </row>
    <row r="25" spans="1:8" ht="26.25" thickBot="1">
      <c r="A25" s="11" t="s">
        <v>53</v>
      </c>
      <c r="B25" s="8" t="s">
        <v>54</v>
      </c>
      <c r="C25" s="17">
        <f>+Прог!B180</f>
        <v>4134400</v>
      </c>
      <c r="D25" s="17">
        <f>+Прог!C180</f>
        <v>5526443</v>
      </c>
      <c r="E25" s="17">
        <f>+Прог!D180</f>
        <v>1199127</v>
      </c>
      <c r="F25" s="17">
        <f>+Прог!E180</f>
        <v>2796426</v>
      </c>
      <c r="G25" s="17">
        <f>+Прог!F180</f>
        <v>3619784</v>
      </c>
      <c r="H25" s="17">
        <f>+Прог!G180</f>
        <v>5231662</v>
      </c>
    </row>
    <row r="26" spans="1:8" ht="39" thickBot="1">
      <c r="A26" s="11" t="s">
        <v>55</v>
      </c>
      <c r="B26" s="8" t="s">
        <v>56</v>
      </c>
      <c r="C26" s="17">
        <f>+Прог!B199</f>
        <v>33418100</v>
      </c>
      <c r="D26" s="17">
        <f>+Прог!C199</f>
        <v>37693117</v>
      </c>
      <c r="E26" s="17">
        <f>+Прог!D199</f>
        <v>8096580</v>
      </c>
      <c r="F26" s="17">
        <f>+Прог!E199</f>
        <v>16613474</v>
      </c>
      <c r="G26" s="17">
        <f>+Прог!F199</f>
        <v>24501704</v>
      </c>
      <c r="H26" s="17">
        <f>+Прог!G199</f>
        <v>36052564</v>
      </c>
    </row>
    <row r="27" spans="1:8" ht="13.5" thickBot="1">
      <c r="A27" s="12"/>
      <c r="B27" s="9"/>
      <c r="C27" s="17"/>
      <c r="D27" s="17"/>
      <c r="E27" s="17"/>
      <c r="F27" s="17"/>
      <c r="G27" s="17"/>
      <c r="H27" s="17"/>
    </row>
    <row r="28" spans="1:8" ht="13.5" thickBot="1">
      <c r="A28" s="10" t="s">
        <v>57</v>
      </c>
      <c r="B28" s="7" t="s">
        <v>19</v>
      </c>
      <c r="C28" s="17">
        <f>+Прог!B218</f>
        <v>4965700</v>
      </c>
      <c r="D28" s="17">
        <f>+Прог!C218</f>
        <v>4498785</v>
      </c>
      <c r="E28" s="17">
        <f>+Прог!D218</f>
        <v>1081934</v>
      </c>
      <c r="F28" s="17">
        <f>+Прог!E218</f>
        <v>2004575</v>
      </c>
      <c r="G28" s="17">
        <f>+Прог!F218</f>
        <v>2915592</v>
      </c>
      <c r="H28" s="17">
        <f>+Прог!G218</f>
        <v>4049320</v>
      </c>
    </row>
    <row r="29" spans="1:8" ht="13.5" thickBot="1">
      <c r="A29" s="10"/>
      <c r="B29" s="7" t="s">
        <v>20</v>
      </c>
      <c r="C29" s="32">
        <f>+C28+C18+C14</f>
        <v>175282400</v>
      </c>
      <c r="D29" s="32">
        <f>+D28+D18+D14</f>
        <v>190607727</v>
      </c>
      <c r="E29" s="32">
        <f t="shared" ref="E29:H29" si="2">+E28+E18+E14</f>
        <v>42758999</v>
      </c>
      <c r="F29" s="32">
        <f t="shared" si="2"/>
        <v>88350460</v>
      </c>
      <c r="G29" s="32">
        <f t="shared" si="2"/>
        <v>129998178</v>
      </c>
      <c r="H29" s="32">
        <f t="shared" si="2"/>
        <v>188228178</v>
      </c>
    </row>
    <row r="30" spans="1:8" ht="15.75">
      <c r="A30" s="1"/>
    </row>
    <row r="31" spans="1:8" ht="12.75" customHeight="1">
      <c r="A31" s="34" t="s">
        <v>23</v>
      </c>
      <c r="B31" s="34"/>
      <c r="C31" s="34"/>
      <c r="D31" s="34"/>
      <c r="E31" s="34"/>
      <c r="F31" s="34"/>
      <c r="G31" s="34"/>
      <c r="H31" s="34"/>
    </row>
    <row r="32" spans="1:8" s="15" customFormat="1" ht="24.75" customHeight="1">
      <c r="A32" s="16"/>
      <c r="B32" s="16"/>
      <c r="C32" s="16"/>
      <c r="D32" s="16"/>
      <c r="E32" s="16"/>
      <c r="F32" s="16"/>
      <c r="G32" s="16"/>
      <c r="H32" s="16"/>
    </row>
    <row r="33" spans="1:8" ht="24" customHeight="1">
      <c r="A33" s="16"/>
      <c r="B33" s="16"/>
      <c r="C33" s="16"/>
      <c r="D33" s="16"/>
      <c r="E33" s="16"/>
      <c r="F33" s="16"/>
      <c r="G33" s="16"/>
      <c r="H33" s="1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5"/>
  <sheetViews>
    <sheetView tabSelected="1" topLeftCell="A46" zoomScale="115" zoomScaleNormal="115" workbookViewId="0">
      <selection activeCell="H61" sqref="H61"/>
    </sheetView>
  </sheetViews>
  <sheetFormatPr defaultRowHeight="12.75"/>
  <cols>
    <col min="1" max="1" width="51.6640625" style="21" customWidth="1"/>
    <col min="2" max="2" width="15.1640625" style="21" customWidth="1"/>
    <col min="3" max="3" width="13" style="21" customWidth="1"/>
    <col min="4" max="4" width="12.83203125" style="21" customWidth="1"/>
    <col min="5" max="5" width="11.83203125" style="21" customWidth="1"/>
    <col min="6" max="6" width="15" style="21" customWidth="1"/>
    <col min="7" max="7" width="17" style="21" customWidth="1"/>
    <col min="8" max="16384" width="9.33203125" style="21"/>
  </cols>
  <sheetData>
    <row r="3" spans="1:7" ht="15.75">
      <c r="A3" s="59" t="s">
        <v>0</v>
      </c>
      <c r="B3" s="59"/>
      <c r="C3" s="59"/>
      <c r="D3" s="59"/>
      <c r="E3" s="59"/>
      <c r="F3" s="59"/>
      <c r="G3" s="59"/>
    </row>
    <row r="4" spans="1:7" ht="15.75">
      <c r="A4" s="60" t="s">
        <v>95</v>
      </c>
      <c r="B4" s="60"/>
      <c r="C4" s="60"/>
      <c r="D4" s="60"/>
      <c r="E4" s="60"/>
      <c r="F4" s="60"/>
      <c r="G4" s="60"/>
    </row>
    <row r="5" spans="1:7" ht="13.5" thickBot="1">
      <c r="A5" s="61" t="s">
        <v>1</v>
      </c>
      <c r="B5" s="61"/>
      <c r="C5" s="61"/>
      <c r="D5" s="61"/>
      <c r="E5" s="61"/>
      <c r="F5" s="61"/>
      <c r="G5" s="61"/>
    </row>
    <row r="6" spans="1:7" ht="13.5" thickBot="1">
      <c r="A6" s="50" t="s">
        <v>61</v>
      </c>
      <c r="B6" s="51"/>
      <c r="C6" s="51"/>
      <c r="D6" s="51"/>
      <c r="E6" s="51"/>
      <c r="F6" s="51"/>
      <c r="G6" s="52"/>
    </row>
    <row r="7" spans="1:7" ht="12.75" customHeight="1">
      <c r="A7" s="22" t="s">
        <v>2</v>
      </c>
      <c r="B7" s="53" t="s">
        <v>24</v>
      </c>
      <c r="C7" s="45" t="s">
        <v>25</v>
      </c>
      <c r="D7" s="23" t="s">
        <v>4</v>
      </c>
      <c r="E7" s="23" t="s">
        <v>4</v>
      </c>
      <c r="F7" s="23" t="s">
        <v>4</v>
      </c>
      <c r="G7" s="23" t="s">
        <v>4</v>
      </c>
    </row>
    <row r="8" spans="1:7">
      <c r="A8" s="22" t="s">
        <v>3</v>
      </c>
      <c r="B8" s="54"/>
      <c r="C8" s="46"/>
      <c r="D8" s="24" t="s">
        <v>5</v>
      </c>
      <c r="E8" s="24" t="s">
        <v>5</v>
      </c>
      <c r="F8" s="24" t="s">
        <v>5</v>
      </c>
      <c r="G8" s="24" t="s">
        <v>5</v>
      </c>
    </row>
    <row r="9" spans="1:7" ht="41.25" customHeight="1" thickBot="1">
      <c r="A9" s="25"/>
      <c r="B9" s="55"/>
      <c r="C9" s="47"/>
      <c r="D9" s="26" t="s">
        <v>26</v>
      </c>
      <c r="E9" s="27" t="s">
        <v>27</v>
      </c>
      <c r="F9" s="27" t="s">
        <v>28</v>
      </c>
      <c r="G9" s="27" t="s">
        <v>29</v>
      </c>
    </row>
    <row r="10" spans="1:7" ht="13.5" thickBot="1">
      <c r="A10" s="28" t="s">
        <v>6</v>
      </c>
      <c r="B10" s="29">
        <f>+B12+B13+B14</f>
        <v>2483200</v>
      </c>
      <c r="C10" s="29">
        <f t="shared" ref="C10:G10" si="0">+C12+C13+C14</f>
        <v>2114159</v>
      </c>
      <c r="D10" s="29">
        <f t="shared" si="0"/>
        <v>370005</v>
      </c>
      <c r="E10" s="29">
        <f t="shared" si="0"/>
        <v>686348</v>
      </c>
      <c r="F10" s="29">
        <f t="shared" si="0"/>
        <v>1045570</v>
      </c>
      <c r="G10" s="29">
        <f t="shared" si="0"/>
        <v>1992603</v>
      </c>
    </row>
    <row r="11" spans="1:7" ht="13.5" thickBot="1">
      <c r="A11" s="19" t="s">
        <v>7</v>
      </c>
      <c r="B11" s="17"/>
      <c r="C11" s="17"/>
      <c r="D11" s="17"/>
      <c r="E11" s="17"/>
      <c r="F11" s="17"/>
      <c r="G11" s="17"/>
    </row>
    <row r="12" spans="1:7" ht="13.5" thickBot="1">
      <c r="A12" s="20" t="s">
        <v>8</v>
      </c>
      <c r="B12" s="17">
        <v>959900</v>
      </c>
      <c r="C12" s="17">
        <v>1327256</v>
      </c>
      <c r="D12" s="17">
        <v>245290</v>
      </c>
      <c r="E12" s="17">
        <v>487951</v>
      </c>
      <c r="F12" s="17">
        <v>781142</v>
      </c>
      <c r="G12" s="17">
        <v>1303680</v>
      </c>
    </row>
    <row r="13" spans="1:7" ht="13.5" thickBot="1">
      <c r="A13" s="20" t="s">
        <v>9</v>
      </c>
      <c r="B13" s="17">
        <v>1523300</v>
      </c>
      <c r="C13" s="17">
        <v>485269</v>
      </c>
      <c r="D13" s="17">
        <v>124715</v>
      </c>
      <c r="E13" s="17">
        <v>198397</v>
      </c>
      <c r="F13" s="17">
        <v>264428</v>
      </c>
      <c r="G13" s="17">
        <v>387289</v>
      </c>
    </row>
    <row r="14" spans="1:7" ht="13.5" thickBot="1">
      <c r="A14" s="20" t="s">
        <v>10</v>
      </c>
      <c r="B14" s="17"/>
      <c r="C14" s="17">
        <v>301634</v>
      </c>
      <c r="D14" s="17"/>
      <c r="E14" s="17"/>
      <c r="F14" s="17"/>
      <c r="G14" s="17">
        <v>301634</v>
      </c>
    </row>
    <row r="15" spans="1:7" ht="13.5" thickBot="1">
      <c r="A15" s="19"/>
      <c r="B15" s="17"/>
      <c r="C15" s="17"/>
      <c r="D15" s="17"/>
      <c r="E15" s="17"/>
      <c r="F15" s="17"/>
      <c r="G15" s="17"/>
    </row>
    <row r="16" spans="1:7" s="30" customFormat="1" ht="26.25" thickBot="1">
      <c r="A16" s="28" t="s">
        <v>11</v>
      </c>
      <c r="B16" s="29">
        <f>+SUM(B17:B22)</f>
        <v>3003700</v>
      </c>
      <c r="C16" s="29">
        <f t="shared" ref="C16:G16" si="1">+SUM(C17:C22)</f>
        <v>874365</v>
      </c>
      <c r="D16" s="29">
        <f t="shared" si="1"/>
        <v>2370</v>
      </c>
      <c r="E16" s="29">
        <f t="shared" si="1"/>
        <v>5695</v>
      </c>
      <c r="F16" s="29">
        <f t="shared" si="1"/>
        <v>220966</v>
      </c>
      <c r="G16" s="29">
        <f t="shared" si="1"/>
        <v>444584</v>
      </c>
    </row>
    <row r="17" spans="1:7" ht="13.5" thickBot="1">
      <c r="A17" s="19" t="s">
        <v>21</v>
      </c>
      <c r="B17" s="17"/>
      <c r="C17" s="17"/>
      <c r="D17" s="17"/>
      <c r="E17" s="17"/>
      <c r="F17" s="17"/>
      <c r="G17" s="17"/>
    </row>
    <row r="18" spans="1:7" ht="39" thickBot="1">
      <c r="A18" s="19" t="s">
        <v>60</v>
      </c>
      <c r="B18" s="17">
        <v>3700</v>
      </c>
      <c r="C18" s="17">
        <v>5695</v>
      </c>
      <c r="D18" s="17">
        <v>2370</v>
      </c>
      <c r="E18" s="17">
        <v>5695</v>
      </c>
      <c r="F18" s="17">
        <v>5695</v>
      </c>
      <c r="G18" s="17">
        <v>5695</v>
      </c>
    </row>
    <row r="19" spans="1:7" ht="39" thickBot="1">
      <c r="A19" s="19" t="s">
        <v>58</v>
      </c>
      <c r="B19" s="17">
        <v>1500000</v>
      </c>
      <c r="C19" s="17">
        <f>1500000-332444-51248-281414</f>
        <v>834894</v>
      </c>
      <c r="D19" s="17"/>
      <c r="E19" s="17"/>
      <c r="F19" s="17">
        <v>215271</v>
      </c>
      <c r="G19" s="17">
        <v>438889</v>
      </c>
    </row>
    <row r="20" spans="1:7" ht="51.75" thickBot="1">
      <c r="A20" s="19" t="s">
        <v>59</v>
      </c>
      <c r="B20" s="17">
        <v>1500000</v>
      </c>
      <c r="C20" s="17">
        <f>1500000-1205966-101452-158956</f>
        <v>33626</v>
      </c>
      <c r="D20" s="17"/>
      <c r="E20" s="17"/>
      <c r="F20" s="17"/>
      <c r="G20" s="17"/>
    </row>
    <row r="21" spans="1:7" ht="26.25" thickBot="1">
      <c r="A21" s="19" t="s">
        <v>90</v>
      </c>
      <c r="B21" s="17"/>
      <c r="C21" s="17">
        <v>150</v>
      </c>
      <c r="D21" s="17"/>
      <c r="E21" s="17"/>
      <c r="F21" s="17"/>
      <c r="G21" s="17"/>
    </row>
    <row r="22" spans="1:7" ht="13.5" thickBot="1">
      <c r="A22" s="19"/>
      <c r="B22" s="17"/>
      <c r="C22" s="17"/>
      <c r="D22" s="17"/>
      <c r="E22" s="17"/>
      <c r="F22" s="17"/>
      <c r="G22" s="17"/>
    </row>
    <row r="23" spans="1:7" ht="13.5" thickBot="1">
      <c r="A23" s="28" t="s">
        <v>13</v>
      </c>
      <c r="B23" s="29">
        <f>+B16+B10</f>
        <v>5486900</v>
      </c>
      <c r="C23" s="29">
        <f t="shared" ref="C23:G23" si="2">+C16+C10</f>
        <v>2988524</v>
      </c>
      <c r="D23" s="29">
        <f t="shared" si="2"/>
        <v>372375</v>
      </c>
      <c r="E23" s="29">
        <f t="shared" si="2"/>
        <v>692043</v>
      </c>
      <c r="F23" s="29">
        <f t="shared" si="2"/>
        <v>1266536</v>
      </c>
      <c r="G23" s="29">
        <f t="shared" si="2"/>
        <v>2437187</v>
      </c>
    </row>
    <row r="24" spans="1:7" ht="13.5" thickBot="1">
      <c r="A24" s="19"/>
      <c r="B24" s="17"/>
      <c r="C24" s="17"/>
      <c r="D24" s="17"/>
      <c r="E24" s="17"/>
      <c r="F24" s="17"/>
      <c r="G24" s="17"/>
    </row>
    <row r="25" spans="1:7" ht="13.5" thickBot="1">
      <c r="A25" s="19" t="s">
        <v>14</v>
      </c>
      <c r="B25" s="18">
        <v>60</v>
      </c>
      <c r="C25" s="18">
        <v>60</v>
      </c>
      <c r="D25" s="18">
        <v>53</v>
      </c>
      <c r="E25" s="18">
        <v>52</v>
      </c>
      <c r="F25" s="18">
        <v>52</v>
      </c>
      <c r="G25" s="18">
        <v>52</v>
      </c>
    </row>
    <row r="26" spans="1:7" ht="16.5" thickBot="1">
      <c r="A26" s="31"/>
    </row>
    <row r="27" spans="1:7" ht="13.5" customHeight="1" thickBot="1">
      <c r="A27" s="56" t="s">
        <v>62</v>
      </c>
      <c r="B27" s="57"/>
      <c r="C27" s="57"/>
      <c r="D27" s="57"/>
      <c r="E27" s="57"/>
      <c r="F27" s="57"/>
      <c r="G27" s="58"/>
    </row>
    <row r="28" spans="1:7">
      <c r="A28" s="22" t="s">
        <v>2</v>
      </c>
      <c r="B28" s="53" t="s">
        <v>24</v>
      </c>
      <c r="C28" s="45" t="s">
        <v>25</v>
      </c>
      <c r="D28" s="23" t="s">
        <v>4</v>
      </c>
      <c r="E28" s="23" t="s">
        <v>4</v>
      </c>
      <c r="F28" s="23" t="s">
        <v>4</v>
      </c>
      <c r="G28" s="23" t="s">
        <v>4</v>
      </c>
    </row>
    <row r="29" spans="1:7">
      <c r="A29" s="22" t="s">
        <v>3</v>
      </c>
      <c r="B29" s="54"/>
      <c r="C29" s="46"/>
      <c r="D29" s="24" t="s">
        <v>5</v>
      </c>
      <c r="E29" s="24" t="s">
        <v>5</v>
      </c>
      <c r="F29" s="24" t="s">
        <v>5</v>
      </c>
      <c r="G29" s="24" t="s">
        <v>5</v>
      </c>
    </row>
    <row r="30" spans="1:7" ht="26.25" thickBot="1">
      <c r="A30" s="25"/>
      <c r="B30" s="55"/>
      <c r="C30" s="47"/>
      <c r="D30" s="26" t="s">
        <v>26</v>
      </c>
      <c r="E30" s="27" t="s">
        <v>27</v>
      </c>
      <c r="F30" s="27" t="s">
        <v>28</v>
      </c>
      <c r="G30" s="27" t="s">
        <v>29</v>
      </c>
    </row>
    <row r="31" spans="1:7" ht="13.5" thickBot="1">
      <c r="A31" s="28" t="s">
        <v>6</v>
      </c>
      <c r="B31" s="29">
        <f>+B33+B34+B35</f>
        <v>12498800</v>
      </c>
      <c r="C31" s="29">
        <f t="shared" ref="C31:G31" si="3">+C33+C34+C35</f>
        <v>13117842</v>
      </c>
      <c r="D31" s="29">
        <f t="shared" si="3"/>
        <v>2837829</v>
      </c>
      <c r="E31" s="29">
        <f t="shared" si="3"/>
        <v>5736745</v>
      </c>
      <c r="F31" s="29">
        <f t="shared" si="3"/>
        <v>8864778</v>
      </c>
      <c r="G31" s="29">
        <f t="shared" si="3"/>
        <v>12725654</v>
      </c>
    </row>
    <row r="32" spans="1:7" ht="13.5" thickBot="1">
      <c r="A32" s="19" t="s">
        <v>7</v>
      </c>
      <c r="B32" s="17"/>
      <c r="C32" s="17"/>
      <c r="D32" s="17"/>
      <c r="E32" s="17"/>
      <c r="F32" s="17"/>
      <c r="G32" s="17"/>
    </row>
    <row r="33" spans="1:7" ht="13.5" thickBot="1">
      <c r="A33" s="20" t="s">
        <v>8</v>
      </c>
      <c r="B33" s="17">
        <v>6835800</v>
      </c>
      <c r="C33" s="17">
        <v>7414145</v>
      </c>
      <c r="D33" s="17">
        <v>1665523</v>
      </c>
      <c r="E33" s="17">
        <v>3447873</v>
      </c>
      <c r="F33" s="17">
        <v>5334921</v>
      </c>
      <c r="G33" s="17">
        <v>7403448</v>
      </c>
    </row>
    <row r="34" spans="1:7" ht="13.5" thickBot="1">
      <c r="A34" s="20" t="s">
        <v>9</v>
      </c>
      <c r="B34" s="17">
        <v>5663000</v>
      </c>
      <c r="C34" s="17">
        <v>5108408</v>
      </c>
      <c r="D34" s="17">
        <v>1139159</v>
      </c>
      <c r="E34" s="17">
        <v>2228307</v>
      </c>
      <c r="F34" s="17">
        <v>3315544</v>
      </c>
      <c r="G34" s="17">
        <v>4720725</v>
      </c>
    </row>
    <row r="35" spans="1:7" ht="13.5" thickBot="1">
      <c r="A35" s="20" t="s">
        <v>10</v>
      </c>
      <c r="B35" s="17"/>
      <c r="C35" s="17">
        <v>595289</v>
      </c>
      <c r="D35" s="17">
        <v>33147</v>
      </c>
      <c r="E35" s="17">
        <v>60565</v>
      </c>
      <c r="F35" s="17">
        <v>214313</v>
      </c>
      <c r="G35" s="17">
        <v>601481</v>
      </c>
    </row>
    <row r="36" spans="1:7" ht="13.5" thickBot="1">
      <c r="A36" s="19"/>
      <c r="B36" s="17"/>
      <c r="C36" s="17"/>
      <c r="D36" s="17"/>
      <c r="E36" s="17"/>
      <c r="F36" s="17"/>
      <c r="G36" s="17"/>
    </row>
    <row r="37" spans="1:7" ht="26.25" thickBot="1">
      <c r="A37" s="28" t="s">
        <v>11</v>
      </c>
      <c r="B37" s="29">
        <f t="shared" ref="B37:G37" si="4">+SUM(B38:B42)</f>
        <v>964100</v>
      </c>
      <c r="C37" s="29">
        <f t="shared" si="4"/>
        <v>650742</v>
      </c>
      <c r="D37" s="29">
        <f t="shared" si="4"/>
        <v>0</v>
      </c>
      <c r="E37" s="29">
        <f t="shared" si="4"/>
        <v>1000</v>
      </c>
      <c r="F37" s="29">
        <f t="shared" si="4"/>
        <v>17642</v>
      </c>
      <c r="G37" s="29">
        <f t="shared" si="4"/>
        <v>172756</v>
      </c>
    </row>
    <row r="38" spans="1:7" ht="13.5" thickBot="1">
      <c r="A38" s="19" t="s">
        <v>21</v>
      </c>
      <c r="B38" s="17"/>
      <c r="C38" s="17"/>
      <c r="D38" s="17"/>
      <c r="E38" s="17"/>
      <c r="F38" s="17"/>
      <c r="G38" s="17"/>
    </row>
    <row r="39" spans="1:7" ht="39" thickBot="1">
      <c r="A39" s="19" t="s">
        <v>63</v>
      </c>
      <c r="B39" s="17">
        <v>4100</v>
      </c>
      <c r="C39" s="17">
        <v>4206</v>
      </c>
      <c r="D39" s="17"/>
      <c r="E39" s="17"/>
      <c r="F39" s="17"/>
      <c r="G39" s="17">
        <v>1873</v>
      </c>
    </row>
    <row r="40" spans="1:7" ht="13.5" thickBot="1">
      <c r="A40" s="19" t="s">
        <v>83</v>
      </c>
      <c r="B40" s="17">
        <v>500000</v>
      </c>
      <c r="C40" s="17">
        <v>500000</v>
      </c>
      <c r="D40" s="17"/>
      <c r="E40" s="17"/>
      <c r="F40" s="17"/>
      <c r="G40" s="17">
        <v>153241</v>
      </c>
    </row>
    <row r="41" spans="1:7" ht="39" thickBot="1">
      <c r="A41" s="19" t="s">
        <v>84</v>
      </c>
      <c r="B41" s="17">
        <v>460000</v>
      </c>
      <c r="C41" s="17">
        <f>437725-179247-99622-12320</f>
        <v>146536</v>
      </c>
      <c r="D41" s="17"/>
      <c r="E41" s="17">
        <v>1000</v>
      </c>
      <c r="F41" s="17">
        <v>17642</v>
      </c>
      <c r="G41" s="17">
        <v>17642</v>
      </c>
    </row>
    <row r="42" spans="1:7" ht="13.5" thickBot="1">
      <c r="A42" s="19"/>
      <c r="B42" s="17"/>
      <c r="C42" s="17"/>
      <c r="D42" s="17"/>
      <c r="E42" s="17"/>
      <c r="F42" s="17"/>
      <c r="G42" s="17"/>
    </row>
    <row r="43" spans="1:7" ht="13.5" thickBot="1">
      <c r="A43" s="28" t="s">
        <v>13</v>
      </c>
      <c r="B43" s="29">
        <f t="shared" ref="B43:G43" si="5">+B37+B31</f>
        <v>13462900</v>
      </c>
      <c r="C43" s="29">
        <f t="shared" si="5"/>
        <v>13768584</v>
      </c>
      <c r="D43" s="29">
        <f t="shared" si="5"/>
        <v>2837829</v>
      </c>
      <c r="E43" s="29">
        <f t="shared" si="5"/>
        <v>5737745</v>
      </c>
      <c r="F43" s="29">
        <f t="shared" si="5"/>
        <v>8882420</v>
      </c>
      <c r="G43" s="29">
        <f t="shared" si="5"/>
        <v>12898410</v>
      </c>
    </row>
    <row r="44" spans="1:7" ht="13.5" thickBot="1">
      <c r="A44" s="19"/>
      <c r="B44" s="17"/>
      <c r="C44" s="17"/>
      <c r="D44" s="17"/>
      <c r="E44" s="17"/>
      <c r="F44" s="17"/>
      <c r="G44" s="17"/>
    </row>
    <row r="45" spans="1:7" ht="13.5" thickBot="1">
      <c r="A45" s="19" t="s">
        <v>14</v>
      </c>
      <c r="B45" s="18">
        <v>517</v>
      </c>
      <c r="C45" s="18">
        <v>517</v>
      </c>
      <c r="D45" s="18">
        <v>484</v>
      </c>
      <c r="E45" s="18">
        <v>491</v>
      </c>
      <c r="F45" s="18">
        <v>494</v>
      </c>
      <c r="G45" s="18">
        <v>497</v>
      </c>
    </row>
    <row r="46" spans="1:7" ht="16.5" thickBot="1">
      <c r="A46" s="31"/>
    </row>
    <row r="47" spans="1:7" ht="13.5" customHeight="1" thickBot="1">
      <c r="A47" s="56" t="s">
        <v>64</v>
      </c>
      <c r="B47" s="57"/>
      <c r="C47" s="57"/>
      <c r="D47" s="57"/>
      <c r="E47" s="57"/>
      <c r="F47" s="57"/>
      <c r="G47" s="58"/>
    </row>
    <row r="48" spans="1:7" ht="12.75" customHeight="1">
      <c r="A48" s="22" t="s">
        <v>2</v>
      </c>
      <c r="B48" s="53" t="s">
        <v>24</v>
      </c>
      <c r="C48" s="45" t="s">
        <v>25</v>
      </c>
      <c r="D48" s="23" t="s">
        <v>4</v>
      </c>
      <c r="E48" s="23" t="s">
        <v>4</v>
      </c>
      <c r="F48" s="23" t="s">
        <v>4</v>
      </c>
      <c r="G48" s="23" t="s">
        <v>4</v>
      </c>
    </row>
    <row r="49" spans="1:7">
      <c r="A49" s="22" t="s">
        <v>3</v>
      </c>
      <c r="B49" s="54"/>
      <c r="C49" s="46"/>
      <c r="D49" s="24" t="s">
        <v>5</v>
      </c>
      <c r="E49" s="24" t="s">
        <v>5</v>
      </c>
      <c r="F49" s="24" t="s">
        <v>5</v>
      </c>
      <c r="G49" s="24" t="s">
        <v>5</v>
      </c>
    </row>
    <row r="50" spans="1:7" ht="26.25" thickBot="1">
      <c r="A50" s="25"/>
      <c r="B50" s="55"/>
      <c r="C50" s="47"/>
      <c r="D50" s="26" t="s">
        <v>26</v>
      </c>
      <c r="E50" s="27" t="s">
        <v>27</v>
      </c>
      <c r="F50" s="27" t="s">
        <v>28</v>
      </c>
      <c r="G50" s="27" t="s">
        <v>29</v>
      </c>
    </row>
    <row r="51" spans="1:7" ht="13.5" thickBot="1">
      <c r="A51" s="28" t="s">
        <v>6</v>
      </c>
      <c r="B51" s="29">
        <f>+B53+B54+B55</f>
        <v>95100</v>
      </c>
      <c r="C51" s="29">
        <f t="shared" ref="C51:G51" si="6">+C53+C54+C55</f>
        <v>133542</v>
      </c>
      <c r="D51" s="29">
        <f t="shared" si="6"/>
        <v>20610</v>
      </c>
      <c r="E51" s="29">
        <f t="shared" si="6"/>
        <v>52813</v>
      </c>
      <c r="F51" s="29">
        <f t="shared" si="6"/>
        <v>77677</v>
      </c>
      <c r="G51" s="29">
        <f t="shared" si="6"/>
        <v>125867</v>
      </c>
    </row>
    <row r="52" spans="1:7" ht="13.5" thickBot="1">
      <c r="A52" s="19" t="s">
        <v>7</v>
      </c>
      <c r="B52" s="17"/>
      <c r="C52" s="17"/>
      <c r="D52" s="17"/>
      <c r="E52" s="17"/>
      <c r="F52" s="17"/>
      <c r="G52" s="17"/>
    </row>
    <row r="53" spans="1:7" ht="13.5" thickBot="1">
      <c r="A53" s="20" t="s">
        <v>8</v>
      </c>
      <c r="B53" s="17">
        <v>66700</v>
      </c>
      <c r="C53" s="17">
        <v>66700</v>
      </c>
      <c r="D53" s="17">
        <v>18122</v>
      </c>
      <c r="E53" s="17">
        <v>46253</v>
      </c>
      <c r="F53" s="17">
        <v>67511</v>
      </c>
      <c r="G53" s="17">
        <v>100504</v>
      </c>
    </row>
    <row r="54" spans="1:7" ht="13.5" thickBot="1">
      <c r="A54" s="20" t="s">
        <v>9</v>
      </c>
      <c r="B54" s="17">
        <v>28400</v>
      </c>
      <c r="C54" s="17">
        <v>64420</v>
      </c>
      <c r="D54" s="17">
        <v>2488</v>
      </c>
      <c r="E54" s="17">
        <v>6560</v>
      </c>
      <c r="F54" s="17">
        <v>10166</v>
      </c>
      <c r="G54" s="17">
        <v>22941</v>
      </c>
    </row>
    <row r="55" spans="1:7" ht="13.5" thickBot="1">
      <c r="A55" s="20" t="s">
        <v>10</v>
      </c>
      <c r="B55" s="17"/>
      <c r="C55" s="17">
        <v>2422</v>
      </c>
      <c r="D55" s="17"/>
      <c r="E55" s="17"/>
      <c r="F55" s="17"/>
      <c r="G55" s="17">
        <v>2422</v>
      </c>
    </row>
    <row r="56" spans="1:7" ht="13.5" thickBot="1">
      <c r="A56" s="19"/>
      <c r="B56" s="17"/>
      <c r="C56" s="17"/>
      <c r="D56" s="17"/>
      <c r="E56" s="17"/>
      <c r="F56" s="17"/>
      <c r="G56" s="17"/>
    </row>
    <row r="57" spans="1:7" ht="26.25" thickBot="1">
      <c r="A57" s="28" t="s">
        <v>11</v>
      </c>
      <c r="B57" s="29">
        <f t="shared" ref="B57:G57" si="7">+SUM(B58:B62)</f>
        <v>901400</v>
      </c>
      <c r="C57" s="29">
        <f t="shared" si="7"/>
        <v>1764404</v>
      </c>
      <c r="D57" s="29">
        <f t="shared" si="7"/>
        <v>623695</v>
      </c>
      <c r="E57" s="29">
        <f t="shared" si="7"/>
        <v>809028</v>
      </c>
      <c r="F57" s="29">
        <f t="shared" si="7"/>
        <v>1056979</v>
      </c>
      <c r="G57" s="29">
        <f t="shared" si="7"/>
        <v>1705582</v>
      </c>
    </row>
    <row r="58" spans="1:7" ht="13.5" thickBot="1">
      <c r="A58" s="19" t="s">
        <v>21</v>
      </c>
      <c r="B58" s="17"/>
      <c r="C58" s="17"/>
      <c r="D58" s="17"/>
      <c r="E58" s="17"/>
      <c r="F58" s="17"/>
      <c r="G58" s="17"/>
    </row>
    <row r="59" spans="1:7" ht="26.25" thickBot="1">
      <c r="A59" s="19" t="s">
        <v>65</v>
      </c>
      <c r="B59" s="17">
        <v>1400</v>
      </c>
      <c r="C59" s="17">
        <v>1400</v>
      </c>
      <c r="D59" s="17"/>
      <c r="E59" s="33"/>
      <c r="F59" s="17"/>
      <c r="G59" s="17">
        <v>1231</v>
      </c>
    </row>
    <row r="60" spans="1:7" ht="26.25" thickBot="1">
      <c r="A60" s="19" t="s">
        <v>66</v>
      </c>
      <c r="B60" s="17"/>
      <c r="C60" s="17">
        <f>829200-133000-63577-105783+392448-4058</f>
        <v>915230</v>
      </c>
      <c r="D60" s="17">
        <v>623700</v>
      </c>
      <c r="E60" s="17">
        <v>689100</v>
      </c>
      <c r="F60" s="17">
        <v>831113</v>
      </c>
      <c r="G60" s="17">
        <v>915230</v>
      </c>
    </row>
    <row r="61" spans="1:7" ht="64.5" thickBot="1">
      <c r="A61" s="19" t="s">
        <v>85</v>
      </c>
      <c r="B61" s="17">
        <v>900000</v>
      </c>
      <c r="C61" s="17">
        <f>900000-2000-24554-5000-20672</f>
        <v>847774</v>
      </c>
      <c r="D61" s="17">
        <v>-5</v>
      </c>
      <c r="E61" s="17">
        <v>119928</v>
      </c>
      <c r="F61" s="17">
        <v>225866</v>
      </c>
      <c r="G61" s="17">
        <v>789121</v>
      </c>
    </row>
    <row r="62" spans="1:7" ht="13.5" thickBot="1">
      <c r="A62" s="19"/>
      <c r="B62" s="17"/>
      <c r="C62" s="17"/>
      <c r="D62" s="17"/>
      <c r="E62" s="17"/>
      <c r="F62" s="17"/>
      <c r="G62" s="17"/>
    </row>
    <row r="63" spans="1:7" ht="13.5" thickBot="1">
      <c r="A63" s="28" t="s">
        <v>13</v>
      </c>
      <c r="B63" s="29">
        <f t="shared" ref="B63:G63" si="8">+B57+B51</f>
        <v>996500</v>
      </c>
      <c r="C63" s="29">
        <f t="shared" si="8"/>
        <v>1897946</v>
      </c>
      <c r="D63" s="29">
        <f t="shared" si="8"/>
        <v>644305</v>
      </c>
      <c r="E63" s="29">
        <f t="shared" si="8"/>
        <v>861841</v>
      </c>
      <c r="F63" s="29">
        <f t="shared" si="8"/>
        <v>1134656</v>
      </c>
      <c r="G63" s="29">
        <f t="shared" si="8"/>
        <v>1831449</v>
      </c>
    </row>
    <row r="64" spans="1:7" ht="13.5" thickBot="1">
      <c r="A64" s="19"/>
      <c r="B64" s="17"/>
      <c r="C64" s="17"/>
      <c r="D64" s="17"/>
      <c r="E64" s="17"/>
      <c r="F64" s="17"/>
      <c r="G64" s="17"/>
    </row>
    <row r="65" spans="1:7" ht="13.5" thickBot="1">
      <c r="A65" s="19" t="s">
        <v>14</v>
      </c>
      <c r="B65" s="18">
        <v>5</v>
      </c>
      <c r="C65" s="18">
        <v>5</v>
      </c>
      <c r="D65" s="18">
        <v>4</v>
      </c>
      <c r="E65" s="18">
        <v>4</v>
      </c>
      <c r="F65" s="18">
        <v>4</v>
      </c>
      <c r="G65" s="18">
        <v>4</v>
      </c>
    </row>
    <row r="66" spans="1:7" ht="16.5" thickBot="1">
      <c r="A66" s="31"/>
    </row>
    <row r="67" spans="1:7" ht="13.5" customHeight="1" thickBot="1">
      <c r="A67" s="56" t="s">
        <v>93</v>
      </c>
      <c r="B67" s="57"/>
      <c r="C67" s="57"/>
      <c r="D67" s="57"/>
      <c r="E67" s="57"/>
      <c r="F67" s="57"/>
      <c r="G67" s="58"/>
    </row>
    <row r="68" spans="1:7" ht="12.75" customHeight="1">
      <c r="A68" s="22" t="s">
        <v>2</v>
      </c>
      <c r="B68" s="53" t="s">
        <v>24</v>
      </c>
      <c r="C68" s="45" t="s">
        <v>25</v>
      </c>
      <c r="D68" s="23" t="s">
        <v>4</v>
      </c>
      <c r="E68" s="23" t="s">
        <v>4</v>
      </c>
      <c r="F68" s="23" t="s">
        <v>4</v>
      </c>
      <c r="G68" s="23" t="s">
        <v>4</v>
      </c>
    </row>
    <row r="69" spans="1:7">
      <c r="A69" s="22" t="s">
        <v>3</v>
      </c>
      <c r="B69" s="54"/>
      <c r="C69" s="46"/>
      <c r="D69" s="24" t="s">
        <v>5</v>
      </c>
      <c r="E69" s="24" t="s">
        <v>5</v>
      </c>
      <c r="F69" s="24" t="s">
        <v>5</v>
      </c>
      <c r="G69" s="24" t="s">
        <v>5</v>
      </c>
    </row>
    <row r="70" spans="1:7" ht="26.25" thickBot="1">
      <c r="A70" s="25"/>
      <c r="B70" s="55"/>
      <c r="C70" s="47"/>
      <c r="D70" s="26" t="s">
        <v>26</v>
      </c>
      <c r="E70" s="27" t="s">
        <v>27</v>
      </c>
      <c r="F70" s="27" t="s">
        <v>28</v>
      </c>
      <c r="G70" s="27" t="s">
        <v>29</v>
      </c>
    </row>
    <row r="71" spans="1:7" ht="13.5" thickBot="1">
      <c r="A71" s="28" t="s">
        <v>6</v>
      </c>
      <c r="B71" s="29">
        <f>+B73+B74+B75</f>
        <v>955400</v>
      </c>
      <c r="C71" s="29">
        <f t="shared" ref="C71:G71" si="9">+C73+C74+C75</f>
        <v>900740</v>
      </c>
      <c r="D71" s="29">
        <f t="shared" si="9"/>
        <v>232073</v>
      </c>
      <c r="E71" s="29">
        <f t="shared" si="9"/>
        <v>502094</v>
      </c>
      <c r="F71" s="29">
        <f t="shared" si="9"/>
        <v>644921</v>
      </c>
      <c r="G71" s="29">
        <f t="shared" si="9"/>
        <v>773032</v>
      </c>
    </row>
    <row r="72" spans="1:7" ht="13.5" thickBot="1">
      <c r="A72" s="19" t="s">
        <v>7</v>
      </c>
      <c r="B72" s="17"/>
      <c r="C72" s="17"/>
      <c r="D72" s="17"/>
      <c r="E72" s="17"/>
      <c r="F72" s="17"/>
      <c r="G72" s="17"/>
    </row>
    <row r="73" spans="1:7" ht="13.5" thickBot="1">
      <c r="A73" s="20" t="s">
        <v>8</v>
      </c>
      <c r="B73" s="17">
        <v>265100</v>
      </c>
      <c r="C73" s="17">
        <v>265100</v>
      </c>
      <c r="D73" s="17">
        <v>143418</v>
      </c>
      <c r="E73" s="17">
        <v>302917</v>
      </c>
      <c r="F73" s="17">
        <v>368922</v>
      </c>
      <c r="G73" s="17">
        <v>419860</v>
      </c>
    </row>
    <row r="74" spans="1:7" ht="13.5" thickBot="1">
      <c r="A74" s="20" t="s">
        <v>9</v>
      </c>
      <c r="B74" s="17">
        <v>690300</v>
      </c>
      <c r="C74" s="17">
        <v>635640</v>
      </c>
      <c r="D74" s="17">
        <v>88655</v>
      </c>
      <c r="E74" s="17">
        <v>199177</v>
      </c>
      <c r="F74" s="17">
        <v>275999</v>
      </c>
      <c r="G74" s="17">
        <v>353172</v>
      </c>
    </row>
    <row r="75" spans="1:7" ht="13.5" thickBot="1">
      <c r="A75" s="20" t="s">
        <v>10</v>
      </c>
      <c r="B75" s="17"/>
      <c r="C75" s="17"/>
      <c r="D75" s="17"/>
      <c r="E75" s="17"/>
      <c r="F75" s="17"/>
      <c r="G75" s="17"/>
    </row>
    <row r="76" spans="1:7" ht="13.5" thickBot="1">
      <c r="A76" s="19"/>
      <c r="B76" s="17"/>
      <c r="C76" s="17"/>
      <c r="D76" s="17"/>
      <c r="E76" s="17"/>
      <c r="F76" s="17"/>
      <c r="G76" s="17"/>
    </row>
    <row r="77" spans="1:7" ht="26.25" thickBot="1">
      <c r="A77" s="28" t="s">
        <v>11</v>
      </c>
      <c r="B77" s="29">
        <f t="shared" ref="B77:G77" si="10">+SUM(B78:B81)</f>
        <v>13459600</v>
      </c>
      <c r="C77" s="29">
        <f t="shared" si="10"/>
        <v>13484387</v>
      </c>
      <c r="D77" s="29">
        <f t="shared" si="10"/>
        <v>3982724</v>
      </c>
      <c r="E77" s="29">
        <f t="shared" si="10"/>
        <v>6263287</v>
      </c>
      <c r="F77" s="29">
        <f t="shared" si="10"/>
        <v>7556887</v>
      </c>
      <c r="G77" s="29">
        <f t="shared" si="10"/>
        <v>13101187</v>
      </c>
    </row>
    <row r="78" spans="1:7" ht="13.5" thickBot="1">
      <c r="A78" s="19" t="s">
        <v>21</v>
      </c>
      <c r="B78" s="17"/>
      <c r="C78" s="17"/>
      <c r="D78" s="17"/>
      <c r="E78" s="17"/>
      <c r="F78" s="17"/>
      <c r="G78" s="17"/>
    </row>
    <row r="79" spans="1:7" ht="39" thickBot="1">
      <c r="A79" s="19" t="s">
        <v>67</v>
      </c>
      <c r="B79" s="17">
        <v>259600</v>
      </c>
      <c r="C79" s="17">
        <v>284387</v>
      </c>
      <c r="D79" s="17">
        <v>148324</v>
      </c>
      <c r="E79" s="17">
        <v>284387</v>
      </c>
      <c r="F79" s="17">
        <v>284387</v>
      </c>
      <c r="G79" s="17">
        <v>284387</v>
      </c>
    </row>
    <row r="80" spans="1:7" ht="51.75" thickBot="1">
      <c r="A80" s="19" t="s">
        <v>86</v>
      </c>
      <c r="B80" s="17">
        <v>13200000</v>
      </c>
      <c r="C80" s="17">
        <v>13200000</v>
      </c>
      <c r="D80" s="17">
        <v>3834400</v>
      </c>
      <c r="E80" s="17">
        <v>5978900</v>
      </c>
      <c r="F80" s="17">
        <v>7272500</v>
      </c>
      <c r="G80" s="17">
        <v>12816800</v>
      </c>
    </row>
    <row r="81" spans="1:7" ht="13.5" thickBot="1">
      <c r="A81" s="19"/>
      <c r="B81" s="17"/>
      <c r="C81" s="17"/>
      <c r="D81" s="17"/>
      <c r="E81" s="17"/>
      <c r="F81" s="17"/>
      <c r="G81" s="17"/>
    </row>
    <row r="82" spans="1:7" ht="13.5" thickBot="1">
      <c r="A82" s="28" t="s">
        <v>13</v>
      </c>
      <c r="B82" s="29">
        <f t="shared" ref="B82:G82" si="11">+B77+B71</f>
        <v>14415000</v>
      </c>
      <c r="C82" s="29">
        <f t="shared" si="11"/>
        <v>14385127</v>
      </c>
      <c r="D82" s="29">
        <f t="shared" si="11"/>
        <v>4214797</v>
      </c>
      <c r="E82" s="29">
        <f t="shared" si="11"/>
        <v>6765381</v>
      </c>
      <c r="F82" s="29">
        <f t="shared" si="11"/>
        <v>8201808</v>
      </c>
      <c r="G82" s="29">
        <f t="shared" si="11"/>
        <v>13874219</v>
      </c>
    </row>
    <row r="83" spans="1:7" ht="13.5" thickBot="1">
      <c r="A83" s="19"/>
      <c r="B83" s="17"/>
      <c r="C83" s="17"/>
      <c r="D83" s="17"/>
      <c r="E83" s="17"/>
      <c r="F83" s="17"/>
      <c r="G83" s="17"/>
    </row>
    <row r="84" spans="1:7" ht="13.5" thickBot="1">
      <c r="A84" s="19" t="s">
        <v>14</v>
      </c>
      <c r="B84" s="18">
        <v>13</v>
      </c>
      <c r="C84" s="18">
        <v>13</v>
      </c>
      <c r="D84" s="18">
        <v>12</v>
      </c>
      <c r="E84" s="18">
        <v>12</v>
      </c>
      <c r="F84" s="18">
        <v>12</v>
      </c>
      <c r="G84" s="18">
        <v>12</v>
      </c>
    </row>
    <row r="85" spans="1:7" ht="16.5" thickBot="1">
      <c r="A85" s="31"/>
    </row>
    <row r="86" spans="1:7" ht="13.5" thickBot="1">
      <c r="A86" s="56" t="s">
        <v>68</v>
      </c>
      <c r="B86" s="57"/>
      <c r="C86" s="57"/>
      <c r="D86" s="57"/>
      <c r="E86" s="57"/>
      <c r="F86" s="57"/>
      <c r="G86" s="58"/>
    </row>
    <row r="87" spans="1:7" ht="12.75" customHeight="1">
      <c r="A87" s="22" t="s">
        <v>22</v>
      </c>
      <c r="B87" s="53" t="s">
        <v>24</v>
      </c>
      <c r="C87" s="45" t="s">
        <v>25</v>
      </c>
      <c r="D87" s="23" t="s">
        <v>4</v>
      </c>
      <c r="E87" s="23" t="s">
        <v>4</v>
      </c>
      <c r="F87" s="23" t="s">
        <v>4</v>
      </c>
      <c r="G87" s="23" t="s">
        <v>4</v>
      </c>
    </row>
    <row r="88" spans="1:7">
      <c r="A88" s="22" t="s">
        <v>3</v>
      </c>
      <c r="B88" s="54"/>
      <c r="C88" s="46"/>
      <c r="D88" s="24" t="s">
        <v>5</v>
      </c>
      <c r="E88" s="24" t="s">
        <v>5</v>
      </c>
      <c r="F88" s="24" t="s">
        <v>5</v>
      </c>
      <c r="G88" s="24" t="s">
        <v>5</v>
      </c>
    </row>
    <row r="89" spans="1:7" ht="26.25" thickBot="1">
      <c r="A89" s="25"/>
      <c r="B89" s="55"/>
      <c r="C89" s="47"/>
      <c r="D89" s="26" t="s">
        <v>26</v>
      </c>
      <c r="E89" s="27" t="s">
        <v>27</v>
      </c>
      <c r="F89" s="27" t="s">
        <v>28</v>
      </c>
      <c r="G89" s="27" t="s">
        <v>29</v>
      </c>
    </row>
    <row r="90" spans="1:7" ht="13.5" thickBot="1">
      <c r="A90" s="28" t="s">
        <v>6</v>
      </c>
      <c r="B90" s="29">
        <f>+B92+B93+B94</f>
        <v>89741600</v>
      </c>
      <c r="C90" s="29">
        <f t="shared" ref="C90:G90" si="12">+C92+C93+C94</f>
        <v>101930451</v>
      </c>
      <c r="D90" s="29">
        <f t="shared" si="12"/>
        <v>23079881</v>
      </c>
      <c r="E90" s="29">
        <f t="shared" si="12"/>
        <v>50194182</v>
      </c>
      <c r="F90" s="29">
        <f t="shared" si="12"/>
        <v>74843667</v>
      </c>
      <c r="G90" s="29">
        <f t="shared" si="12"/>
        <v>104359649</v>
      </c>
    </row>
    <row r="91" spans="1:7" ht="13.5" thickBot="1">
      <c r="A91" s="19" t="s">
        <v>7</v>
      </c>
      <c r="B91" s="17"/>
      <c r="C91" s="17"/>
      <c r="D91" s="17"/>
      <c r="E91" s="17"/>
      <c r="F91" s="17"/>
      <c r="G91" s="17"/>
    </row>
    <row r="92" spans="1:7" ht="13.5" thickBot="1">
      <c r="A92" s="20" t="s">
        <v>8</v>
      </c>
      <c r="B92" s="17">
        <v>62093400</v>
      </c>
      <c r="C92" s="17">
        <v>72937468</v>
      </c>
      <c r="D92" s="17">
        <v>16981027</v>
      </c>
      <c r="E92" s="17">
        <v>36279440</v>
      </c>
      <c r="F92" s="17">
        <v>54004040</v>
      </c>
      <c r="G92" s="17">
        <v>76031721</v>
      </c>
    </row>
    <row r="93" spans="1:7" ht="13.5" thickBot="1">
      <c r="A93" s="20" t="s">
        <v>9</v>
      </c>
      <c r="B93" s="17">
        <v>24214500</v>
      </c>
      <c r="C93" s="17">
        <v>26240699</v>
      </c>
      <c r="D93" s="17">
        <v>5962799</v>
      </c>
      <c r="E93" s="17">
        <v>13466631</v>
      </c>
      <c r="F93" s="17">
        <v>19361870</v>
      </c>
      <c r="G93" s="17">
        <v>25583485</v>
      </c>
    </row>
    <row r="94" spans="1:7" ht="13.5" thickBot="1">
      <c r="A94" s="20" t="s">
        <v>10</v>
      </c>
      <c r="B94" s="17">
        <v>3433700</v>
      </c>
      <c r="C94" s="17">
        <v>2752284</v>
      </c>
      <c r="D94" s="17">
        <v>136055</v>
      </c>
      <c r="E94" s="17">
        <v>448111</v>
      </c>
      <c r="F94" s="17">
        <v>1477757</v>
      </c>
      <c r="G94" s="17">
        <v>2744443</v>
      </c>
    </row>
    <row r="95" spans="1:7" ht="13.5" thickBot="1">
      <c r="A95" s="19"/>
      <c r="B95" s="17"/>
      <c r="C95" s="17"/>
      <c r="D95" s="17"/>
      <c r="E95" s="17"/>
      <c r="F95" s="17"/>
      <c r="G95" s="17"/>
    </row>
    <row r="96" spans="1:7" ht="26.25" thickBot="1">
      <c r="A96" s="28" t="s">
        <v>11</v>
      </c>
      <c r="B96" s="29">
        <f>+SUM(B97:B100)</f>
        <v>1457800</v>
      </c>
      <c r="C96" s="29">
        <f t="shared" ref="C96:G96" si="13">+SUM(C97:C100)</f>
        <v>800057</v>
      </c>
      <c r="D96" s="29">
        <f t="shared" si="13"/>
        <v>10205</v>
      </c>
      <c r="E96" s="29">
        <f t="shared" si="13"/>
        <v>146616</v>
      </c>
      <c r="F96" s="29">
        <f t="shared" si="13"/>
        <v>767429</v>
      </c>
      <c r="G96" s="29">
        <f t="shared" si="13"/>
        <v>792932</v>
      </c>
    </row>
    <row r="97" spans="1:7" ht="13.5" thickBot="1">
      <c r="A97" s="19" t="s">
        <v>21</v>
      </c>
      <c r="B97" s="17"/>
      <c r="C97" s="17"/>
      <c r="D97" s="17"/>
      <c r="E97" s="17"/>
      <c r="F97" s="17"/>
      <c r="G97" s="17"/>
    </row>
    <row r="98" spans="1:7" ht="39" thickBot="1">
      <c r="A98" s="19" t="s">
        <v>69</v>
      </c>
      <c r="B98" s="17">
        <v>7800</v>
      </c>
      <c r="C98" s="17">
        <v>7800</v>
      </c>
      <c r="D98" s="17">
        <v>675</v>
      </c>
      <c r="E98" s="17">
        <v>675</v>
      </c>
      <c r="F98" s="17">
        <v>675</v>
      </c>
      <c r="G98" s="17">
        <v>675</v>
      </c>
    </row>
    <row r="99" spans="1:7" ht="51.75" thickBot="1">
      <c r="A99" s="19" t="s">
        <v>87</v>
      </c>
      <c r="B99" s="17">
        <v>1450000</v>
      </c>
      <c r="C99" s="17">
        <v>792257</v>
      </c>
      <c r="D99" s="17">
        <v>9530</v>
      </c>
      <c r="E99" s="17">
        <v>145941</v>
      </c>
      <c r="F99" s="17">
        <v>766754</v>
      </c>
      <c r="G99" s="17">
        <v>792257</v>
      </c>
    </row>
    <row r="100" spans="1:7" ht="13.5" thickBot="1">
      <c r="A100" s="19"/>
      <c r="B100" s="17"/>
      <c r="C100" s="17"/>
      <c r="D100" s="17"/>
      <c r="E100" s="17"/>
      <c r="F100" s="17"/>
      <c r="G100" s="17"/>
    </row>
    <row r="101" spans="1:7" ht="13.5" thickBot="1">
      <c r="A101" s="28" t="s">
        <v>13</v>
      </c>
      <c r="B101" s="29">
        <f>+B96+B90</f>
        <v>91199400</v>
      </c>
      <c r="C101" s="29">
        <f t="shared" ref="C101:G101" si="14">+C96+C90</f>
        <v>102730508</v>
      </c>
      <c r="D101" s="29">
        <f t="shared" si="14"/>
        <v>23090086</v>
      </c>
      <c r="E101" s="29">
        <f t="shared" si="14"/>
        <v>50340798</v>
      </c>
      <c r="F101" s="29">
        <f t="shared" si="14"/>
        <v>75611096</v>
      </c>
      <c r="G101" s="29">
        <f t="shared" si="14"/>
        <v>105152581</v>
      </c>
    </row>
    <row r="102" spans="1:7" ht="13.5" thickBot="1">
      <c r="A102" s="19"/>
      <c r="B102" s="17"/>
      <c r="C102" s="17"/>
      <c r="D102" s="17"/>
      <c r="E102" s="17"/>
      <c r="F102" s="17"/>
      <c r="G102" s="17"/>
    </row>
    <row r="103" spans="1:7" ht="13.5" thickBot="1">
      <c r="A103" s="19" t="s">
        <v>14</v>
      </c>
      <c r="B103" s="18">
        <v>3896</v>
      </c>
      <c r="C103" s="18">
        <v>3896</v>
      </c>
      <c r="D103" s="18">
        <v>4388</v>
      </c>
      <c r="E103" s="18">
        <v>4437</v>
      </c>
      <c r="F103" s="18">
        <v>4433</v>
      </c>
      <c r="G103" s="18">
        <v>4508</v>
      </c>
    </row>
    <row r="104" spans="1:7" ht="16.5" thickBot="1">
      <c r="A104" s="31"/>
    </row>
    <row r="105" spans="1:7" ht="13.5" customHeight="1" thickBot="1">
      <c r="A105" s="56" t="s">
        <v>70</v>
      </c>
      <c r="B105" s="57"/>
      <c r="C105" s="57"/>
      <c r="D105" s="57"/>
      <c r="E105" s="57"/>
      <c r="F105" s="57"/>
      <c r="G105" s="58"/>
    </row>
    <row r="106" spans="1:7" ht="12.75" customHeight="1">
      <c r="A106" s="22" t="s">
        <v>22</v>
      </c>
      <c r="B106" s="53" t="s">
        <v>24</v>
      </c>
      <c r="C106" s="45" t="s">
        <v>25</v>
      </c>
      <c r="D106" s="23" t="s">
        <v>4</v>
      </c>
      <c r="E106" s="23" t="s">
        <v>4</v>
      </c>
      <c r="F106" s="23" t="s">
        <v>4</v>
      </c>
      <c r="G106" s="23" t="s">
        <v>4</v>
      </c>
    </row>
    <row r="107" spans="1:7">
      <c r="A107" s="22" t="s">
        <v>3</v>
      </c>
      <c r="B107" s="54"/>
      <c r="C107" s="46"/>
      <c r="D107" s="24" t="s">
        <v>5</v>
      </c>
      <c r="E107" s="24" t="s">
        <v>5</v>
      </c>
      <c r="F107" s="24" t="s">
        <v>5</v>
      </c>
      <c r="G107" s="24" t="s">
        <v>5</v>
      </c>
    </row>
    <row r="108" spans="1:7" ht="26.25" thickBot="1">
      <c r="A108" s="25"/>
      <c r="B108" s="55"/>
      <c r="C108" s="47"/>
      <c r="D108" s="26" t="s">
        <v>26</v>
      </c>
      <c r="E108" s="27" t="s">
        <v>27</v>
      </c>
      <c r="F108" s="27" t="s">
        <v>28</v>
      </c>
      <c r="G108" s="27" t="s">
        <v>29</v>
      </c>
    </row>
    <row r="109" spans="1:7" ht="13.5" thickBot="1">
      <c r="A109" s="28" t="s">
        <v>6</v>
      </c>
      <c r="B109" s="29">
        <f>+B111+B112+B113</f>
        <v>0</v>
      </c>
      <c r="C109" s="29">
        <f t="shared" ref="C109:G109" si="15">+C111+C112+C113</f>
        <v>20000</v>
      </c>
      <c r="D109" s="29">
        <f t="shared" si="15"/>
        <v>0</v>
      </c>
      <c r="E109" s="29">
        <f t="shared" si="15"/>
        <v>0</v>
      </c>
      <c r="F109" s="29">
        <f t="shared" si="15"/>
        <v>20000</v>
      </c>
      <c r="G109" s="29">
        <f t="shared" si="15"/>
        <v>20000</v>
      </c>
    </row>
    <row r="110" spans="1:7" ht="13.5" thickBot="1">
      <c r="A110" s="19" t="s">
        <v>7</v>
      </c>
      <c r="B110" s="17"/>
      <c r="C110" s="17"/>
      <c r="D110" s="17"/>
      <c r="E110" s="17"/>
      <c r="F110" s="17"/>
      <c r="G110" s="17"/>
    </row>
    <row r="111" spans="1:7" ht="13.5" thickBot="1">
      <c r="A111" s="20" t="s">
        <v>8</v>
      </c>
      <c r="B111" s="17"/>
      <c r="C111" s="17">
        <v>3800</v>
      </c>
      <c r="D111" s="17"/>
      <c r="E111" s="17"/>
      <c r="F111" s="17">
        <v>3800</v>
      </c>
      <c r="G111" s="17">
        <v>3800</v>
      </c>
    </row>
    <row r="112" spans="1:7" ht="13.5" thickBot="1">
      <c r="A112" s="20" t="s">
        <v>9</v>
      </c>
      <c r="B112" s="17"/>
      <c r="C112" s="17">
        <v>16200</v>
      </c>
      <c r="D112" s="17"/>
      <c r="E112" s="17"/>
      <c r="F112" s="17">
        <v>16200</v>
      </c>
      <c r="G112" s="17">
        <v>16200</v>
      </c>
    </row>
    <row r="113" spans="1:7" ht="13.5" thickBot="1">
      <c r="A113" s="20" t="s">
        <v>10</v>
      </c>
      <c r="B113" s="17"/>
      <c r="C113" s="17"/>
      <c r="D113" s="17"/>
      <c r="E113" s="17"/>
      <c r="F113" s="17"/>
      <c r="G113" s="17"/>
    </row>
    <row r="114" spans="1:7" ht="13.5" thickBot="1">
      <c r="A114" s="19"/>
      <c r="B114" s="17"/>
      <c r="C114" s="17"/>
      <c r="D114" s="17"/>
      <c r="E114" s="17"/>
      <c r="F114" s="17"/>
      <c r="G114" s="17"/>
    </row>
    <row r="115" spans="1:7" ht="26.25" thickBot="1">
      <c r="A115" s="28" t="s">
        <v>11</v>
      </c>
      <c r="B115" s="29">
        <f>+SUM(B116:B119)</f>
        <v>740000</v>
      </c>
      <c r="C115" s="29">
        <f t="shared" ref="C115:G115" si="16">+SUM(C116:C119)</f>
        <v>588840</v>
      </c>
      <c r="D115" s="29">
        <f t="shared" si="16"/>
        <v>179903</v>
      </c>
      <c r="E115" s="29">
        <f t="shared" si="16"/>
        <v>384653</v>
      </c>
      <c r="F115" s="29">
        <f t="shared" si="16"/>
        <v>569900</v>
      </c>
      <c r="G115" s="29">
        <f t="shared" si="16"/>
        <v>584786</v>
      </c>
    </row>
    <row r="116" spans="1:7" ht="13.5" thickBot="1">
      <c r="A116" s="19" t="s">
        <v>21</v>
      </c>
      <c r="B116" s="17"/>
      <c r="C116" s="17"/>
      <c r="D116" s="17"/>
      <c r="E116" s="17"/>
      <c r="F116" s="17"/>
      <c r="G116" s="17"/>
    </row>
    <row r="117" spans="1:7" ht="26.25" thickBot="1">
      <c r="A117" s="19" t="s">
        <v>88</v>
      </c>
      <c r="B117" s="17">
        <v>740000</v>
      </c>
      <c r="C117" s="17">
        <v>588840</v>
      </c>
      <c r="D117" s="17">
        <v>179903</v>
      </c>
      <c r="E117" s="17">
        <v>384653</v>
      </c>
      <c r="F117" s="17">
        <v>569900</v>
      </c>
      <c r="G117" s="17">
        <v>584786</v>
      </c>
    </row>
    <row r="118" spans="1:7" ht="13.5" thickBot="1">
      <c r="A118" s="19"/>
      <c r="B118" s="17"/>
      <c r="C118" s="17"/>
      <c r="D118" s="17"/>
      <c r="E118" s="17"/>
      <c r="F118" s="17"/>
      <c r="G118" s="17"/>
    </row>
    <row r="119" spans="1:7" ht="13.5" thickBot="1">
      <c r="A119" s="19"/>
      <c r="B119" s="17"/>
      <c r="C119" s="17"/>
      <c r="D119" s="17"/>
      <c r="E119" s="17"/>
      <c r="F119" s="17"/>
      <c r="G119" s="17"/>
    </row>
    <row r="120" spans="1:7" ht="13.5" thickBot="1">
      <c r="A120" s="28" t="s">
        <v>13</v>
      </c>
      <c r="B120" s="29">
        <f>+B115+B109</f>
        <v>740000</v>
      </c>
      <c r="C120" s="29">
        <f t="shared" ref="C120:G120" si="17">+C115+C109</f>
        <v>608840</v>
      </c>
      <c r="D120" s="29">
        <f t="shared" si="17"/>
        <v>179903</v>
      </c>
      <c r="E120" s="29">
        <f t="shared" si="17"/>
        <v>384653</v>
      </c>
      <c r="F120" s="29">
        <f t="shared" si="17"/>
        <v>589900</v>
      </c>
      <c r="G120" s="29">
        <f t="shared" si="17"/>
        <v>604786</v>
      </c>
    </row>
    <row r="121" spans="1:7" ht="13.5" thickBot="1">
      <c r="A121" s="19"/>
      <c r="B121" s="17"/>
      <c r="C121" s="17"/>
      <c r="D121" s="17"/>
      <c r="E121" s="17"/>
      <c r="F121" s="17"/>
      <c r="G121" s="17"/>
    </row>
    <row r="122" spans="1:7" ht="13.5" thickBot="1">
      <c r="A122" s="19" t="s">
        <v>14</v>
      </c>
      <c r="B122" s="18"/>
      <c r="C122" s="18"/>
      <c r="D122" s="18"/>
      <c r="E122" s="18"/>
      <c r="F122" s="18"/>
      <c r="G122" s="18"/>
    </row>
    <row r="123" spans="1:7" ht="16.5" thickBot="1">
      <c r="A123" s="31"/>
    </row>
    <row r="124" spans="1:7" ht="13.5" thickBot="1">
      <c r="A124" s="56" t="s">
        <v>71</v>
      </c>
      <c r="B124" s="57"/>
      <c r="C124" s="57"/>
      <c r="D124" s="57"/>
      <c r="E124" s="57"/>
      <c r="F124" s="57"/>
      <c r="G124" s="58"/>
    </row>
    <row r="125" spans="1:7" ht="12.75" customHeight="1">
      <c r="A125" s="22" t="s">
        <v>22</v>
      </c>
      <c r="B125" s="53" t="s">
        <v>24</v>
      </c>
      <c r="C125" s="45" t="s">
        <v>25</v>
      </c>
      <c r="D125" s="23" t="s">
        <v>4</v>
      </c>
      <c r="E125" s="23" t="s">
        <v>4</v>
      </c>
      <c r="F125" s="23" t="s">
        <v>4</v>
      </c>
      <c r="G125" s="23" t="s">
        <v>4</v>
      </c>
    </row>
    <row r="126" spans="1:7">
      <c r="A126" s="22" t="s">
        <v>3</v>
      </c>
      <c r="B126" s="54"/>
      <c r="C126" s="46"/>
      <c r="D126" s="24" t="s">
        <v>5</v>
      </c>
      <c r="E126" s="24" t="s">
        <v>5</v>
      </c>
      <c r="F126" s="24" t="s">
        <v>5</v>
      </c>
      <c r="G126" s="24" t="s">
        <v>5</v>
      </c>
    </row>
    <row r="127" spans="1:7" ht="26.25" thickBot="1">
      <c r="A127" s="25"/>
      <c r="B127" s="55"/>
      <c r="C127" s="47"/>
      <c r="D127" s="26" t="s">
        <v>26</v>
      </c>
      <c r="E127" s="27" t="s">
        <v>27</v>
      </c>
      <c r="F127" s="27" t="s">
        <v>28</v>
      </c>
      <c r="G127" s="27" t="s">
        <v>29</v>
      </c>
    </row>
    <row r="128" spans="1:7" ht="13.5" thickBot="1">
      <c r="A128" s="28" t="s">
        <v>6</v>
      </c>
      <c r="B128" s="29">
        <f>+B130+B131+B132</f>
        <v>399400</v>
      </c>
      <c r="C128" s="29">
        <f t="shared" ref="C128:G128" si="18">+C130+C131+C132</f>
        <v>349058</v>
      </c>
      <c r="D128" s="29">
        <f t="shared" si="18"/>
        <v>93716</v>
      </c>
      <c r="E128" s="29">
        <f t="shared" si="18"/>
        <v>172552</v>
      </c>
      <c r="F128" s="29">
        <f t="shared" si="18"/>
        <v>258905</v>
      </c>
      <c r="G128" s="29">
        <f t="shared" si="18"/>
        <v>348419</v>
      </c>
    </row>
    <row r="129" spans="1:7" ht="13.5" thickBot="1">
      <c r="A129" s="19" t="s">
        <v>7</v>
      </c>
      <c r="B129" s="17"/>
      <c r="C129" s="17"/>
      <c r="D129" s="17"/>
      <c r="E129" s="17"/>
      <c r="F129" s="17"/>
      <c r="G129" s="17"/>
    </row>
    <row r="130" spans="1:7" ht="13.5" thickBot="1">
      <c r="A130" s="20" t="s">
        <v>8</v>
      </c>
      <c r="B130" s="17">
        <v>206400</v>
      </c>
      <c r="C130" s="17">
        <v>325278</v>
      </c>
      <c r="D130" s="17">
        <v>80209</v>
      </c>
      <c r="E130" s="17">
        <v>162244</v>
      </c>
      <c r="F130" s="17">
        <v>243800</v>
      </c>
      <c r="G130" s="17">
        <v>325278</v>
      </c>
    </row>
    <row r="131" spans="1:7" ht="13.5" thickBot="1">
      <c r="A131" s="20" t="s">
        <v>9</v>
      </c>
      <c r="B131" s="17">
        <v>193000</v>
      </c>
      <c r="C131" s="17">
        <v>23780</v>
      </c>
      <c r="D131" s="17">
        <v>13507</v>
      </c>
      <c r="E131" s="17">
        <v>10308</v>
      </c>
      <c r="F131" s="17">
        <v>15105</v>
      </c>
      <c r="G131" s="17">
        <v>23141</v>
      </c>
    </row>
    <row r="132" spans="1:7" ht="13.5" thickBot="1">
      <c r="A132" s="20" t="s">
        <v>10</v>
      </c>
      <c r="B132" s="17"/>
      <c r="C132" s="17"/>
      <c r="D132" s="17"/>
      <c r="E132" s="17"/>
      <c r="F132" s="17"/>
      <c r="G132" s="17"/>
    </row>
    <row r="133" spans="1:7" ht="13.5" thickBot="1">
      <c r="A133" s="19"/>
      <c r="B133" s="17"/>
      <c r="C133" s="17"/>
      <c r="D133" s="17"/>
      <c r="E133" s="17"/>
      <c r="F133" s="17"/>
      <c r="G133" s="17"/>
    </row>
    <row r="134" spans="1:7" ht="26.25" thickBot="1">
      <c r="A134" s="28" t="s">
        <v>11</v>
      </c>
      <c r="B134" s="29">
        <f t="shared" ref="B134:G134" si="19">+SUM(B135:B137)</f>
        <v>60100</v>
      </c>
      <c r="C134" s="29">
        <f t="shared" si="19"/>
        <v>60100</v>
      </c>
      <c r="D134" s="29">
        <f t="shared" si="19"/>
        <v>0</v>
      </c>
      <c r="E134" s="29">
        <f t="shared" si="19"/>
        <v>0</v>
      </c>
      <c r="F134" s="29">
        <f t="shared" si="19"/>
        <v>0</v>
      </c>
      <c r="G134" s="29">
        <f t="shared" si="19"/>
        <v>54580</v>
      </c>
    </row>
    <row r="135" spans="1:7" ht="13.5" thickBot="1">
      <c r="A135" s="19" t="s">
        <v>21</v>
      </c>
      <c r="B135" s="17"/>
      <c r="C135" s="17"/>
      <c r="D135" s="17"/>
      <c r="E135" s="17"/>
      <c r="F135" s="17"/>
      <c r="G135" s="17"/>
    </row>
    <row r="136" spans="1:7" ht="39" thickBot="1">
      <c r="A136" s="19" t="s">
        <v>72</v>
      </c>
      <c r="B136" s="17">
        <v>60100</v>
      </c>
      <c r="C136" s="17">
        <v>60100</v>
      </c>
      <c r="D136" s="17"/>
      <c r="E136" s="17"/>
      <c r="F136" s="17"/>
      <c r="G136" s="17">
        <v>54580</v>
      </c>
    </row>
    <row r="137" spans="1:7" ht="13.5" thickBot="1">
      <c r="A137" s="19"/>
      <c r="B137" s="17"/>
      <c r="C137" s="17"/>
      <c r="D137" s="17"/>
      <c r="E137" s="17"/>
      <c r="F137" s="17"/>
      <c r="G137" s="17"/>
    </row>
    <row r="138" spans="1:7" ht="13.5" thickBot="1">
      <c r="A138" s="28" t="s">
        <v>13</v>
      </c>
      <c r="B138" s="29">
        <f t="shared" ref="B138:G138" si="20">+B134+B128</f>
        <v>459500</v>
      </c>
      <c r="C138" s="29">
        <f t="shared" si="20"/>
        <v>409158</v>
      </c>
      <c r="D138" s="29">
        <f t="shared" si="20"/>
        <v>93716</v>
      </c>
      <c r="E138" s="29">
        <f t="shared" si="20"/>
        <v>172552</v>
      </c>
      <c r="F138" s="29">
        <f t="shared" si="20"/>
        <v>258905</v>
      </c>
      <c r="G138" s="29">
        <f t="shared" si="20"/>
        <v>402999</v>
      </c>
    </row>
    <row r="139" spans="1:7" ht="13.5" thickBot="1">
      <c r="A139" s="19"/>
      <c r="B139" s="17"/>
      <c r="C139" s="17"/>
      <c r="D139" s="17"/>
      <c r="E139" s="17"/>
      <c r="F139" s="17"/>
      <c r="G139" s="17"/>
    </row>
    <row r="140" spans="1:7" ht="13.5" thickBot="1">
      <c r="A140" s="19" t="s">
        <v>14</v>
      </c>
      <c r="B140" s="18">
        <v>10</v>
      </c>
      <c r="C140" s="18">
        <v>10</v>
      </c>
      <c r="D140" s="18">
        <v>11</v>
      </c>
      <c r="E140" s="18">
        <v>11</v>
      </c>
      <c r="F140" s="18">
        <v>11</v>
      </c>
      <c r="G140" s="18">
        <v>11</v>
      </c>
    </row>
    <row r="141" spans="1:7" ht="16.5" thickBot="1">
      <c r="A141" s="31"/>
    </row>
    <row r="142" spans="1:7" ht="25.5" customHeight="1" thickBot="1">
      <c r="A142" s="56" t="s">
        <v>73</v>
      </c>
      <c r="B142" s="57"/>
      <c r="C142" s="57"/>
      <c r="D142" s="57"/>
      <c r="E142" s="57"/>
      <c r="F142" s="57"/>
      <c r="G142" s="58"/>
    </row>
    <row r="143" spans="1:7" ht="12.75" customHeight="1">
      <c r="A143" s="22" t="s">
        <v>22</v>
      </c>
      <c r="B143" s="53" t="s">
        <v>24</v>
      </c>
      <c r="C143" s="45" t="s">
        <v>25</v>
      </c>
      <c r="D143" s="23" t="s">
        <v>4</v>
      </c>
      <c r="E143" s="23" t="s">
        <v>4</v>
      </c>
      <c r="F143" s="23" t="s">
        <v>4</v>
      </c>
      <c r="G143" s="23" t="s">
        <v>4</v>
      </c>
    </row>
    <row r="144" spans="1:7">
      <c r="A144" s="22" t="s">
        <v>3</v>
      </c>
      <c r="B144" s="54"/>
      <c r="C144" s="46"/>
      <c r="D144" s="24" t="s">
        <v>5</v>
      </c>
      <c r="E144" s="24" t="s">
        <v>5</v>
      </c>
      <c r="F144" s="24" t="s">
        <v>5</v>
      </c>
      <c r="G144" s="24" t="s">
        <v>5</v>
      </c>
    </row>
    <row r="145" spans="1:7" ht="26.25" thickBot="1">
      <c r="A145" s="25"/>
      <c r="B145" s="55"/>
      <c r="C145" s="47"/>
      <c r="D145" s="26" t="s">
        <v>26</v>
      </c>
      <c r="E145" s="27" t="s">
        <v>27</v>
      </c>
      <c r="F145" s="27" t="s">
        <v>28</v>
      </c>
      <c r="G145" s="27" t="s">
        <v>29</v>
      </c>
    </row>
    <row r="146" spans="1:7" ht="13.5" thickBot="1">
      <c r="A146" s="28" t="s">
        <v>6</v>
      </c>
      <c r="B146" s="29">
        <f>+B148+B149+B150</f>
        <v>4037500</v>
      </c>
      <c r="C146" s="29">
        <f t="shared" ref="C146:G146" si="21">+C148+C149+C150</f>
        <v>4353514</v>
      </c>
      <c r="D146" s="29">
        <f t="shared" si="21"/>
        <v>887376</v>
      </c>
      <c r="E146" s="29">
        <f t="shared" si="21"/>
        <v>1703843</v>
      </c>
      <c r="F146" s="29">
        <f t="shared" si="21"/>
        <v>2587662</v>
      </c>
      <c r="G146" s="29">
        <f t="shared" si="21"/>
        <v>4187664</v>
      </c>
    </row>
    <row r="147" spans="1:7" ht="13.5" thickBot="1">
      <c r="A147" s="19" t="s">
        <v>7</v>
      </c>
      <c r="B147" s="17"/>
      <c r="C147" s="17"/>
      <c r="D147" s="17"/>
      <c r="E147" s="17"/>
      <c r="F147" s="17"/>
      <c r="G147" s="17"/>
    </row>
    <row r="148" spans="1:7" ht="13.5" thickBot="1">
      <c r="A148" s="20" t="s">
        <v>8</v>
      </c>
      <c r="B148" s="17">
        <v>2961600</v>
      </c>
      <c r="C148" s="17">
        <v>2859003</v>
      </c>
      <c r="D148" s="17">
        <v>666060</v>
      </c>
      <c r="E148" s="17">
        <v>1331798</v>
      </c>
      <c r="F148" s="17">
        <v>2064988</v>
      </c>
      <c r="G148" s="17">
        <v>2836996</v>
      </c>
    </row>
    <row r="149" spans="1:7" ht="13.5" thickBot="1">
      <c r="A149" s="20" t="s">
        <v>9</v>
      </c>
      <c r="B149" s="17">
        <v>1075900</v>
      </c>
      <c r="C149" s="17">
        <v>959424</v>
      </c>
      <c r="D149" s="17">
        <v>218620</v>
      </c>
      <c r="E149" s="17">
        <v>367551</v>
      </c>
      <c r="F149" s="17">
        <v>499449</v>
      </c>
      <c r="G149" s="17">
        <v>847297</v>
      </c>
    </row>
    <row r="150" spans="1:7" ht="13.5" thickBot="1">
      <c r="A150" s="20" t="s">
        <v>10</v>
      </c>
      <c r="B150" s="17"/>
      <c r="C150" s="17">
        <v>535087</v>
      </c>
      <c r="D150" s="17">
        <v>2696</v>
      </c>
      <c r="E150" s="17">
        <v>4494</v>
      </c>
      <c r="F150" s="17">
        <v>23225</v>
      </c>
      <c r="G150" s="17">
        <v>503371</v>
      </c>
    </row>
    <row r="151" spans="1:7" ht="13.5" thickBot="1">
      <c r="A151" s="19"/>
      <c r="B151" s="17"/>
      <c r="C151" s="17"/>
      <c r="D151" s="17"/>
      <c r="E151" s="17"/>
      <c r="F151" s="17"/>
      <c r="G151" s="17"/>
    </row>
    <row r="152" spans="1:7" ht="26.25" thickBot="1">
      <c r="A152" s="28" t="s">
        <v>11</v>
      </c>
      <c r="B152" s="29">
        <f>+SUM(B153:B160)</f>
        <v>1966500</v>
      </c>
      <c r="C152" s="29">
        <f t="shared" ref="C152:G152" si="22">+SUM(C153:C160)</f>
        <v>1747181</v>
      </c>
      <c r="D152" s="29">
        <f t="shared" si="22"/>
        <v>60971</v>
      </c>
      <c r="E152" s="29">
        <f t="shared" si="22"/>
        <v>277129</v>
      </c>
      <c r="F152" s="29">
        <f t="shared" si="22"/>
        <v>428115</v>
      </c>
      <c r="G152" s="29">
        <f t="shared" si="22"/>
        <v>1505337</v>
      </c>
    </row>
    <row r="153" spans="1:7" ht="13.5" thickBot="1">
      <c r="A153" s="19" t="s">
        <v>21</v>
      </c>
      <c r="B153" s="17"/>
      <c r="C153" s="17"/>
      <c r="D153" s="17"/>
      <c r="E153" s="17"/>
      <c r="F153" s="17"/>
      <c r="G153" s="17"/>
    </row>
    <row r="154" spans="1:7" ht="26.25" thickBot="1">
      <c r="A154" s="19" t="s">
        <v>65</v>
      </c>
      <c r="B154" s="17">
        <v>14700</v>
      </c>
      <c r="C154" s="17">
        <v>14700</v>
      </c>
      <c r="D154" s="17">
        <v>2371</v>
      </c>
      <c r="E154" s="17">
        <v>6864</v>
      </c>
      <c r="F154" s="17">
        <v>6864</v>
      </c>
      <c r="G154" s="17">
        <v>7264</v>
      </c>
    </row>
    <row r="155" spans="1:7" ht="39" thickBot="1">
      <c r="A155" s="19" t="s">
        <v>89</v>
      </c>
      <c r="B155" s="17">
        <v>400000</v>
      </c>
      <c r="C155" s="17">
        <f>400000-13750-4000-10802-22650-8434</f>
        <v>340364</v>
      </c>
      <c r="D155" s="17">
        <v>-1000</v>
      </c>
      <c r="E155" s="17">
        <v>45857</v>
      </c>
      <c r="F155" s="17">
        <v>79677</v>
      </c>
      <c r="G155" s="17">
        <v>236678</v>
      </c>
    </row>
    <row r="156" spans="1:7" ht="51.75" thickBot="1">
      <c r="A156" s="19" t="s">
        <v>80</v>
      </c>
      <c r="B156" s="17">
        <v>325000</v>
      </c>
      <c r="C156" s="17">
        <f>325000-7467-29434-928-1922-6474</f>
        <v>278775</v>
      </c>
      <c r="D156" s="17">
        <v>5000</v>
      </c>
      <c r="E156" s="17">
        <v>110308</v>
      </c>
      <c r="F156" s="17">
        <v>158174</v>
      </c>
      <c r="G156" s="17">
        <v>168924</v>
      </c>
    </row>
    <row r="157" spans="1:7" ht="26.25" thickBot="1">
      <c r="A157" s="19" t="s">
        <v>81</v>
      </c>
      <c r="B157" s="17">
        <v>226800</v>
      </c>
      <c r="C157" s="17">
        <v>258300</v>
      </c>
      <c r="D157" s="17">
        <v>54600</v>
      </c>
      <c r="E157" s="17">
        <v>114100</v>
      </c>
      <c r="F157" s="17">
        <v>183400</v>
      </c>
      <c r="G157" s="17">
        <v>241500</v>
      </c>
    </row>
    <row r="158" spans="1:7" ht="26.25" thickBot="1">
      <c r="A158" s="19" t="s">
        <v>82</v>
      </c>
      <c r="B158" s="17">
        <v>1000000</v>
      </c>
      <c r="C158" s="17">
        <f>1000000-231753-8180</f>
        <v>760067</v>
      </c>
      <c r="D158" s="17"/>
      <c r="E158" s="17"/>
      <c r="F158" s="17"/>
      <c r="G158" s="17">
        <v>756958</v>
      </c>
    </row>
    <row r="159" spans="1:7" ht="13.5" thickBot="1">
      <c r="A159" s="19" t="s">
        <v>97</v>
      </c>
      <c r="B159" s="17"/>
      <c r="C159" s="17"/>
      <c r="D159" s="17"/>
      <c r="E159" s="17"/>
      <c r="F159" s="17"/>
      <c r="G159" s="17">
        <v>-962</v>
      </c>
    </row>
    <row r="160" spans="1:7" ht="39" thickBot="1">
      <c r="A160" s="19" t="s">
        <v>92</v>
      </c>
      <c r="B160" s="17"/>
      <c r="C160" s="17">
        <f>120000-10735-14290</f>
        <v>94975</v>
      </c>
      <c r="D160" s="17"/>
      <c r="E160" s="17"/>
      <c r="F160" s="17"/>
      <c r="G160" s="17">
        <v>94975</v>
      </c>
    </row>
    <row r="161" spans="1:7" ht="13.5" thickBot="1">
      <c r="A161" s="28" t="s">
        <v>13</v>
      </c>
      <c r="B161" s="29">
        <f>+B152+B146</f>
        <v>6004000</v>
      </c>
      <c r="C161" s="29">
        <f t="shared" ref="C161:G161" si="23">+C152+C146</f>
        <v>6100695</v>
      </c>
      <c r="D161" s="29">
        <f t="shared" si="23"/>
        <v>948347</v>
      </c>
      <c r="E161" s="29">
        <f t="shared" si="23"/>
        <v>1980972</v>
      </c>
      <c r="F161" s="29">
        <f t="shared" si="23"/>
        <v>3015777</v>
      </c>
      <c r="G161" s="29">
        <f t="shared" si="23"/>
        <v>5693001</v>
      </c>
    </row>
    <row r="162" spans="1:7" ht="13.5" thickBot="1">
      <c r="A162" s="19"/>
      <c r="B162" s="17"/>
      <c r="C162" s="17"/>
      <c r="D162" s="17"/>
      <c r="E162" s="17"/>
      <c r="F162" s="17"/>
      <c r="G162" s="17"/>
    </row>
    <row r="163" spans="1:7" ht="13.5" thickBot="1">
      <c r="A163" s="19" t="s">
        <v>14</v>
      </c>
      <c r="B163" s="18">
        <v>213</v>
      </c>
      <c r="C163" s="18">
        <v>213</v>
      </c>
      <c r="D163" s="18">
        <v>209</v>
      </c>
      <c r="E163" s="18">
        <v>209</v>
      </c>
      <c r="F163" s="18">
        <v>209</v>
      </c>
      <c r="G163" s="18">
        <v>209</v>
      </c>
    </row>
    <row r="164" spans="1:7" ht="16.5" thickBot="1">
      <c r="A164" s="31"/>
    </row>
    <row r="165" spans="1:7" ht="13.5" thickBot="1">
      <c r="A165" s="56" t="s">
        <v>74</v>
      </c>
      <c r="B165" s="57"/>
      <c r="C165" s="57"/>
      <c r="D165" s="57"/>
      <c r="E165" s="57"/>
      <c r="F165" s="57"/>
      <c r="G165" s="58"/>
    </row>
    <row r="166" spans="1:7" ht="12.75" customHeight="1">
      <c r="A166" s="22" t="s">
        <v>22</v>
      </c>
      <c r="B166" s="53" t="s">
        <v>24</v>
      </c>
      <c r="C166" s="45" t="s">
        <v>25</v>
      </c>
      <c r="D166" s="23" t="s">
        <v>4</v>
      </c>
      <c r="E166" s="23" t="s">
        <v>4</v>
      </c>
      <c r="F166" s="23" t="s">
        <v>4</v>
      </c>
      <c r="G166" s="23" t="s">
        <v>4</v>
      </c>
    </row>
    <row r="167" spans="1:7">
      <c r="A167" s="22" t="s">
        <v>3</v>
      </c>
      <c r="B167" s="54"/>
      <c r="C167" s="46"/>
      <c r="D167" s="24" t="s">
        <v>5</v>
      </c>
      <c r="E167" s="24" t="s">
        <v>5</v>
      </c>
      <c r="F167" s="24" t="s">
        <v>5</v>
      </c>
      <c r="G167" s="24" t="s">
        <v>5</v>
      </c>
    </row>
    <row r="168" spans="1:7" ht="26.25" thickBot="1">
      <c r="A168" s="25"/>
      <c r="B168" s="55"/>
      <c r="C168" s="47"/>
      <c r="D168" s="26" t="s">
        <v>26</v>
      </c>
      <c r="E168" s="27" t="s">
        <v>27</v>
      </c>
      <c r="F168" s="27" t="s">
        <v>28</v>
      </c>
      <c r="G168" s="27" t="s">
        <v>29</v>
      </c>
    </row>
    <row r="169" spans="1:7" ht="13.5" thickBot="1">
      <c r="A169" s="28" t="s">
        <v>6</v>
      </c>
      <c r="B169" s="29">
        <f>+B171+B172+B173</f>
        <v>4070000</v>
      </c>
      <c r="C169" s="29">
        <f t="shared" ref="C169:G169" si="24">+C171+C172+C173</f>
        <v>5441495</v>
      </c>
      <c r="D169" s="29">
        <f t="shared" si="24"/>
        <v>1199127</v>
      </c>
      <c r="E169" s="29">
        <f t="shared" si="24"/>
        <v>2732147</v>
      </c>
      <c r="F169" s="29">
        <f t="shared" si="24"/>
        <v>3537573</v>
      </c>
      <c r="G169" s="29">
        <f t="shared" si="24"/>
        <v>5146811</v>
      </c>
    </row>
    <row r="170" spans="1:7" ht="13.5" thickBot="1">
      <c r="A170" s="19" t="s">
        <v>7</v>
      </c>
      <c r="B170" s="17"/>
      <c r="C170" s="17"/>
      <c r="D170" s="17"/>
      <c r="E170" s="17"/>
      <c r="F170" s="17"/>
      <c r="G170" s="17"/>
    </row>
    <row r="171" spans="1:7" ht="13.5" thickBot="1">
      <c r="A171" s="20" t="s">
        <v>8</v>
      </c>
      <c r="B171" s="17">
        <v>800100</v>
      </c>
      <c r="C171" s="17">
        <v>576259</v>
      </c>
      <c r="D171" s="17">
        <v>107862</v>
      </c>
      <c r="E171" s="17">
        <v>214816</v>
      </c>
      <c r="F171" s="17">
        <v>317549</v>
      </c>
      <c r="G171" s="17">
        <v>553880</v>
      </c>
    </row>
    <row r="172" spans="1:7" ht="13.5" thickBot="1">
      <c r="A172" s="20" t="s">
        <v>9</v>
      </c>
      <c r="B172" s="17">
        <v>3269900</v>
      </c>
      <c r="C172" s="17">
        <v>4817320</v>
      </c>
      <c r="D172" s="17">
        <v>1060019</v>
      </c>
      <c r="E172" s="17">
        <v>2479144</v>
      </c>
      <c r="F172" s="17">
        <v>3181651</v>
      </c>
      <c r="G172" s="17">
        <v>4545015</v>
      </c>
    </row>
    <row r="173" spans="1:7" ht="13.5" thickBot="1">
      <c r="A173" s="20" t="s">
        <v>10</v>
      </c>
      <c r="B173" s="17"/>
      <c r="C173" s="17">
        <v>47916</v>
      </c>
      <c r="D173" s="17">
        <v>31246</v>
      </c>
      <c r="E173" s="17">
        <v>38187</v>
      </c>
      <c r="F173" s="17">
        <v>38373</v>
      </c>
      <c r="G173" s="17">
        <v>47916</v>
      </c>
    </row>
    <row r="174" spans="1:7" ht="13.5" thickBot="1">
      <c r="A174" s="19"/>
      <c r="B174" s="17"/>
      <c r="C174" s="17"/>
      <c r="D174" s="17"/>
      <c r="E174" s="17"/>
      <c r="F174" s="17"/>
      <c r="G174" s="17"/>
    </row>
    <row r="175" spans="1:7" ht="26.25" thickBot="1">
      <c r="A175" s="28" t="s">
        <v>11</v>
      </c>
      <c r="B175" s="29">
        <f>+SUM(B176:B179)</f>
        <v>64400</v>
      </c>
      <c r="C175" s="29">
        <f t="shared" ref="C175:G175" si="25">+SUM(C176:C179)</f>
        <v>84948</v>
      </c>
      <c r="D175" s="29">
        <f t="shared" si="25"/>
        <v>0</v>
      </c>
      <c r="E175" s="29">
        <f t="shared" si="25"/>
        <v>64279</v>
      </c>
      <c r="F175" s="29">
        <f t="shared" si="25"/>
        <v>82211</v>
      </c>
      <c r="G175" s="29">
        <f t="shared" si="25"/>
        <v>84851</v>
      </c>
    </row>
    <row r="176" spans="1:7" ht="13.5" thickBot="1">
      <c r="A176" s="19" t="s">
        <v>21</v>
      </c>
      <c r="B176" s="17"/>
      <c r="C176" s="17"/>
      <c r="D176" s="17"/>
      <c r="E176" s="17"/>
      <c r="F176" s="17"/>
      <c r="G176" s="17"/>
    </row>
    <row r="177" spans="1:7" ht="39" thickBot="1">
      <c r="A177" s="19" t="s">
        <v>75</v>
      </c>
      <c r="B177" s="17">
        <v>64400</v>
      </c>
      <c r="C177" s="17">
        <v>40600</v>
      </c>
      <c r="D177" s="17"/>
      <c r="E177" s="17">
        <v>12437</v>
      </c>
      <c r="F177" s="17">
        <v>37863</v>
      </c>
      <c r="G177" s="17">
        <v>40503</v>
      </c>
    </row>
    <row r="178" spans="1:7" ht="39" thickBot="1">
      <c r="A178" s="19" t="s">
        <v>91</v>
      </c>
      <c r="B178" s="17"/>
      <c r="C178" s="17">
        <v>44348</v>
      </c>
      <c r="D178" s="17"/>
      <c r="E178" s="17">
        <v>51842</v>
      </c>
      <c r="F178" s="17">
        <v>44348</v>
      </c>
      <c r="G178" s="17">
        <v>44348</v>
      </c>
    </row>
    <row r="179" spans="1:7" ht="13.5" thickBot="1">
      <c r="A179" s="19"/>
      <c r="B179" s="17"/>
      <c r="C179" s="17"/>
      <c r="D179" s="17"/>
      <c r="E179" s="17"/>
      <c r="F179" s="17"/>
      <c r="G179" s="17"/>
    </row>
    <row r="180" spans="1:7" ht="13.5" thickBot="1">
      <c r="A180" s="28" t="s">
        <v>13</v>
      </c>
      <c r="B180" s="29">
        <f>+B175+B169</f>
        <v>4134400</v>
      </c>
      <c r="C180" s="29">
        <f t="shared" ref="C180:G180" si="26">+C175+C169</f>
        <v>5526443</v>
      </c>
      <c r="D180" s="29">
        <f t="shared" si="26"/>
        <v>1199127</v>
      </c>
      <c r="E180" s="29">
        <f t="shared" si="26"/>
        <v>2796426</v>
      </c>
      <c r="F180" s="29">
        <f t="shared" si="26"/>
        <v>3619784</v>
      </c>
      <c r="G180" s="29">
        <f t="shared" si="26"/>
        <v>5231662</v>
      </c>
    </row>
    <row r="181" spans="1:7" ht="13.5" thickBot="1">
      <c r="A181" s="19"/>
      <c r="B181" s="17"/>
      <c r="C181" s="17"/>
      <c r="D181" s="17"/>
      <c r="E181" s="17"/>
      <c r="F181" s="17"/>
      <c r="G181" s="17"/>
    </row>
    <row r="182" spans="1:7" ht="13.5" thickBot="1">
      <c r="A182" s="19" t="s">
        <v>14</v>
      </c>
      <c r="B182" s="18">
        <v>45</v>
      </c>
      <c r="C182" s="18">
        <v>45</v>
      </c>
      <c r="D182" s="18">
        <v>37</v>
      </c>
      <c r="E182" s="18">
        <v>37</v>
      </c>
      <c r="F182" s="18">
        <v>36</v>
      </c>
      <c r="G182" s="18">
        <v>35</v>
      </c>
    </row>
    <row r="183" spans="1:7" ht="16.5" thickBot="1">
      <c r="A183" s="31"/>
    </row>
    <row r="184" spans="1:7" ht="13.5" thickBot="1">
      <c r="A184" s="56" t="s">
        <v>76</v>
      </c>
      <c r="B184" s="57"/>
      <c r="C184" s="57"/>
      <c r="D184" s="57"/>
      <c r="E184" s="57"/>
      <c r="F184" s="57"/>
      <c r="G184" s="58"/>
    </row>
    <row r="185" spans="1:7" ht="12.75" customHeight="1">
      <c r="A185" s="22" t="s">
        <v>22</v>
      </c>
      <c r="B185" s="53" t="s">
        <v>24</v>
      </c>
      <c r="C185" s="45" t="s">
        <v>25</v>
      </c>
      <c r="D185" s="23" t="s">
        <v>4</v>
      </c>
      <c r="E185" s="23" t="s">
        <v>4</v>
      </c>
      <c r="F185" s="23" t="s">
        <v>4</v>
      </c>
      <c r="G185" s="23" t="s">
        <v>4</v>
      </c>
    </row>
    <row r="186" spans="1:7">
      <c r="A186" s="22" t="s">
        <v>3</v>
      </c>
      <c r="B186" s="54"/>
      <c r="C186" s="46"/>
      <c r="D186" s="24" t="s">
        <v>5</v>
      </c>
      <c r="E186" s="24" t="s">
        <v>5</v>
      </c>
      <c r="F186" s="24" t="s">
        <v>5</v>
      </c>
      <c r="G186" s="24" t="s">
        <v>5</v>
      </c>
    </row>
    <row r="187" spans="1:7" ht="26.25" thickBot="1">
      <c r="A187" s="25"/>
      <c r="B187" s="55"/>
      <c r="C187" s="47"/>
      <c r="D187" s="26" t="s">
        <v>26</v>
      </c>
      <c r="E187" s="27" t="s">
        <v>27</v>
      </c>
      <c r="F187" s="27" t="s">
        <v>28</v>
      </c>
      <c r="G187" s="27" t="s">
        <v>29</v>
      </c>
    </row>
    <row r="188" spans="1:7" ht="13.5" thickBot="1">
      <c r="A188" s="28" t="s">
        <v>6</v>
      </c>
      <c r="B188" s="29">
        <f>+B190+B191+B192</f>
        <v>33052400</v>
      </c>
      <c r="C188" s="29">
        <f t="shared" ref="C188:G188" si="27">+C190+C191+C192</f>
        <v>36522602</v>
      </c>
      <c r="D188" s="29">
        <f t="shared" si="27"/>
        <v>7883216</v>
      </c>
      <c r="E188" s="29">
        <f t="shared" si="27"/>
        <v>16081713</v>
      </c>
      <c r="F188" s="29">
        <f t="shared" si="27"/>
        <v>23882646</v>
      </c>
      <c r="G188" s="29">
        <f t="shared" si="27"/>
        <v>35005929</v>
      </c>
    </row>
    <row r="189" spans="1:7" ht="13.5" thickBot="1">
      <c r="A189" s="19" t="s">
        <v>7</v>
      </c>
      <c r="B189" s="17"/>
      <c r="C189" s="17"/>
      <c r="D189" s="17"/>
      <c r="E189" s="17"/>
      <c r="F189" s="17"/>
      <c r="G189" s="17"/>
    </row>
    <row r="190" spans="1:7" ht="13.5" thickBot="1">
      <c r="A190" s="20" t="s">
        <v>8</v>
      </c>
      <c r="B190" s="17">
        <v>25480400</v>
      </c>
      <c r="C190" s="17">
        <v>29158997</v>
      </c>
      <c r="D190" s="17">
        <v>6558580</v>
      </c>
      <c r="E190" s="17">
        <v>13726814</v>
      </c>
      <c r="F190" s="17">
        <v>20099035</v>
      </c>
      <c r="G190" s="17">
        <v>29158792</v>
      </c>
    </row>
    <row r="191" spans="1:7" ht="13.5" thickBot="1">
      <c r="A191" s="20" t="s">
        <v>9</v>
      </c>
      <c r="B191" s="17">
        <v>7472000</v>
      </c>
      <c r="C191" s="17">
        <v>6823451</v>
      </c>
      <c r="D191" s="17">
        <v>1302536</v>
      </c>
      <c r="E191" s="17">
        <v>2291921</v>
      </c>
      <c r="F191" s="17">
        <v>3564164</v>
      </c>
      <c r="G191" s="17">
        <v>5334411</v>
      </c>
    </row>
    <row r="192" spans="1:7" ht="13.5" thickBot="1">
      <c r="A192" s="20" t="s">
        <v>10</v>
      </c>
      <c r="B192" s="17">
        <v>100000</v>
      </c>
      <c r="C192" s="17">
        <v>540154</v>
      </c>
      <c r="D192" s="17">
        <v>22100</v>
      </c>
      <c r="E192" s="17">
        <v>62978</v>
      </c>
      <c r="F192" s="17">
        <v>219447</v>
      </c>
      <c r="G192" s="17">
        <v>512726</v>
      </c>
    </row>
    <row r="193" spans="1:7" ht="13.5" thickBot="1">
      <c r="A193" s="19"/>
      <c r="B193" s="17"/>
      <c r="C193" s="17"/>
      <c r="D193" s="17"/>
      <c r="E193" s="17"/>
      <c r="F193" s="17"/>
      <c r="G193" s="17"/>
    </row>
    <row r="194" spans="1:7" ht="26.25" thickBot="1">
      <c r="A194" s="28" t="s">
        <v>11</v>
      </c>
      <c r="B194" s="29">
        <f>+SUM(B195:B198)</f>
        <v>365700</v>
      </c>
      <c r="C194" s="29">
        <f t="shared" ref="C194:G194" si="28">+SUM(C195:C198)</f>
        <v>1170515</v>
      </c>
      <c r="D194" s="29">
        <f t="shared" si="28"/>
        <v>213364</v>
      </c>
      <c r="E194" s="29">
        <f t="shared" si="28"/>
        <v>531761</v>
      </c>
      <c r="F194" s="29">
        <f t="shared" si="28"/>
        <v>619058</v>
      </c>
      <c r="G194" s="29">
        <f t="shared" si="28"/>
        <v>1046635</v>
      </c>
    </row>
    <row r="195" spans="1:7" ht="13.5" thickBot="1">
      <c r="A195" s="19" t="s">
        <v>21</v>
      </c>
      <c r="B195" s="17"/>
      <c r="C195" s="17"/>
      <c r="D195" s="17"/>
      <c r="E195" s="17"/>
      <c r="F195" s="17"/>
      <c r="G195" s="17"/>
    </row>
    <row r="196" spans="1:7" ht="13.5" thickBot="1">
      <c r="A196" s="19" t="s">
        <v>77</v>
      </c>
      <c r="B196" s="17">
        <v>365700</v>
      </c>
      <c r="C196" s="17">
        <v>1168465</v>
      </c>
      <c r="D196" s="17">
        <v>213364</v>
      </c>
      <c r="E196" s="17">
        <v>531761</v>
      </c>
      <c r="F196" s="17">
        <v>619058</v>
      </c>
      <c r="G196" s="17">
        <v>1044585</v>
      </c>
    </row>
    <row r="197" spans="1:7" ht="13.5" thickBot="1">
      <c r="A197" s="19" t="s">
        <v>96</v>
      </c>
      <c r="B197" s="17"/>
      <c r="C197" s="17">
        <v>2050</v>
      </c>
      <c r="D197" s="17"/>
      <c r="E197" s="17"/>
      <c r="F197" s="17"/>
      <c r="G197" s="17">
        <v>2050</v>
      </c>
    </row>
    <row r="198" spans="1:7" ht="13.5" thickBot="1">
      <c r="A198" s="19"/>
      <c r="B198" s="17"/>
      <c r="C198" s="17"/>
      <c r="D198" s="17"/>
      <c r="E198" s="17"/>
      <c r="F198" s="17"/>
      <c r="G198" s="17"/>
    </row>
    <row r="199" spans="1:7" ht="13.5" thickBot="1">
      <c r="A199" s="28" t="s">
        <v>13</v>
      </c>
      <c r="B199" s="29">
        <f>+B194+B188</f>
        <v>33418100</v>
      </c>
      <c r="C199" s="29">
        <f t="shared" ref="C199:G199" si="29">+C194+C188</f>
        <v>37693117</v>
      </c>
      <c r="D199" s="29">
        <f t="shared" si="29"/>
        <v>8096580</v>
      </c>
      <c r="E199" s="29">
        <f t="shared" si="29"/>
        <v>16613474</v>
      </c>
      <c r="F199" s="29">
        <f t="shared" si="29"/>
        <v>24501704</v>
      </c>
      <c r="G199" s="29">
        <f t="shared" si="29"/>
        <v>36052564</v>
      </c>
    </row>
    <row r="200" spans="1:7" ht="13.5" thickBot="1">
      <c r="A200" s="19"/>
      <c r="B200" s="17"/>
      <c r="C200" s="17"/>
      <c r="D200" s="17"/>
      <c r="E200" s="17"/>
      <c r="F200" s="17"/>
      <c r="G200" s="17"/>
    </row>
    <row r="201" spans="1:7" ht="13.5" thickBot="1">
      <c r="A201" s="19" t="s">
        <v>14</v>
      </c>
      <c r="B201" s="18">
        <v>1657</v>
      </c>
      <c r="C201" s="18">
        <v>1657</v>
      </c>
      <c r="D201" s="18">
        <v>1653</v>
      </c>
      <c r="E201" s="18">
        <v>1653</v>
      </c>
      <c r="F201" s="18">
        <v>1677</v>
      </c>
      <c r="G201" s="18">
        <v>1686</v>
      </c>
    </row>
    <row r="202" spans="1:7" ht="16.5" thickBot="1">
      <c r="A202" s="31"/>
    </row>
    <row r="203" spans="1:7" ht="13.5" thickBot="1">
      <c r="A203" s="56" t="s">
        <v>78</v>
      </c>
      <c r="B203" s="57"/>
      <c r="C203" s="57"/>
      <c r="D203" s="57"/>
      <c r="E203" s="57"/>
      <c r="F203" s="57"/>
      <c r="G203" s="58"/>
    </row>
    <row r="204" spans="1:7">
      <c r="A204" s="22" t="s">
        <v>22</v>
      </c>
      <c r="B204" s="53" t="s">
        <v>24</v>
      </c>
      <c r="C204" s="45" t="s">
        <v>25</v>
      </c>
      <c r="D204" s="23" t="s">
        <v>4</v>
      </c>
      <c r="E204" s="23" t="s">
        <v>4</v>
      </c>
      <c r="F204" s="23" t="s">
        <v>4</v>
      </c>
      <c r="G204" s="23" t="s">
        <v>4</v>
      </c>
    </row>
    <row r="205" spans="1:7">
      <c r="A205" s="22" t="s">
        <v>3</v>
      </c>
      <c r="B205" s="54"/>
      <c r="C205" s="46"/>
      <c r="D205" s="24" t="s">
        <v>5</v>
      </c>
      <c r="E205" s="24" t="s">
        <v>5</v>
      </c>
      <c r="F205" s="24" t="s">
        <v>5</v>
      </c>
      <c r="G205" s="24" t="s">
        <v>5</v>
      </c>
    </row>
    <row r="206" spans="1:7" ht="26.25" thickBot="1">
      <c r="A206" s="25"/>
      <c r="B206" s="55"/>
      <c r="C206" s="47"/>
      <c r="D206" s="26" t="s">
        <v>26</v>
      </c>
      <c r="E206" s="27" t="s">
        <v>27</v>
      </c>
      <c r="F206" s="27" t="s">
        <v>28</v>
      </c>
      <c r="G206" s="27" t="s">
        <v>29</v>
      </c>
    </row>
    <row r="207" spans="1:7" ht="13.5" thickBot="1">
      <c r="A207" s="28" t="s">
        <v>6</v>
      </c>
      <c r="B207" s="29">
        <f>+B209+B210+B211</f>
        <v>4965700</v>
      </c>
      <c r="C207" s="29">
        <f t="shared" ref="C207:G207" si="30">+C209+C210+C211</f>
        <v>4498785</v>
      </c>
      <c r="D207" s="29">
        <f t="shared" si="30"/>
        <v>1081934</v>
      </c>
      <c r="E207" s="29">
        <f t="shared" si="30"/>
        <v>2004575</v>
      </c>
      <c r="F207" s="29">
        <f t="shared" si="30"/>
        <v>2915592</v>
      </c>
      <c r="G207" s="29">
        <f t="shared" si="30"/>
        <v>4049320</v>
      </c>
    </row>
    <row r="208" spans="1:7" ht="13.5" thickBot="1">
      <c r="A208" s="19" t="s">
        <v>7</v>
      </c>
      <c r="B208" s="17"/>
      <c r="C208" s="17"/>
      <c r="D208" s="17"/>
      <c r="E208" s="17"/>
      <c r="F208" s="17"/>
      <c r="G208" s="17"/>
    </row>
    <row r="209" spans="1:7" ht="13.5" thickBot="1">
      <c r="A209" s="20" t="s">
        <v>8</v>
      </c>
      <c r="B209" s="17">
        <v>2057900</v>
      </c>
      <c r="C209" s="17">
        <v>2442382</v>
      </c>
      <c r="D209" s="17">
        <v>593638</v>
      </c>
      <c r="E209" s="17">
        <v>1225463</v>
      </c>
      <c r="F209" s="17">
        <v>1859893</v>
      </c>
      <c r="G209" s="17">
        <v>2431482</v>
      </c>
    </row>
    <row r="210" spans="1:7" ht="13.5" thickBot="1">
      <c r="A210" s="20" t="s">
        <v>9</v>
      </c>
      <c r="B210" s="17">
        <v>2757800</v>
      </c>
      <c r="C210" s="17">
        <v>1765123</v>
      </c>
      <c r="D210" s="17">
        <v>482701</v>
      </c>
      <c r="E210" s="17">
        <v>771873</v>
      </c>
      <c r="F210" s="17">
        <v>1048460</v>
      </c>
      <c r="G210" s="17">
        <v>1456964</v>
      </c>
    </row>
    <row r="211" spans="1:7" ht="13.5" thickBot="1">
      <c r="A211" s="20" t="s">
        <v>10</v>
      </c>
      <c r="B211" s="17">
        <v>150000</v>
      </c>
      <c r="C211" s="17">
        <v>291280</v>
      </c>
      <c r="D211" s="17">
        <v>5595</v>
      </c>
      <c r="E211" s="17">
        <v>7239</v>
      </c>
      <c r="F211" s="17">
        <v>7239</v>
      </c>
      <c r="G211" s="17">
        <v>160874</v>
      </c>
    </row>
    <row r="212" spans="1:7" ht="13.5" thickBot="1">
      <c r="A212" s="19"/>
      <c r="B212" s="17"/>
      <c r="C212" s="17"/>
      <c r="D212" s="17"/>
      <c r="E212" s="17"/>
      <c r="F212" s="17"/>
      <c r="G212" s="17"/>
    </row>
    <row r="213" spans="1:7" ht="26.25" thickBot="1">
      <c r="A213" s="28" t="s">
        <v>11</v>
      </c>
      <c r="B213" s="29">
        <f>+SUM(B214:B217)</f>
        <v>0</v>
      </c>
      <c r="C213" s="29">
        <f t="shared" ref="C213:G213" si="31">+SUM(C214:C217)</f>
        <v>0</v>
      </c>
      <c r="D213" s="29">
        <f t="shared" si="31"/>
        <v>0</v>
      </c>
      <c r="E213" s="29">
        <f t="shared" si="31"/>
        <v>0</v>
      </c>
      <c r="F213" s="29">
        <f t="shared" si="31"/>
        <v>0</v>
      </c>
      <c r="G213" s="29">
        <f t="shared" si="31"/>
        <v>0</v>
      </c>
    </row>
    <row r="214" spans="1:7" ht="13.5" thickBot="1">
      <c r="A214" s="19" t="s">
        <v>21</v>
      </c>
      <c r="B214" s="17"/>
      <c r="C214" s="17"/>
      <c r="D214" s="17"/>
      <c r="E214" s="17"/>
      <c r="F214" s="17"/>
      <c r="G214" s="17"/>
    </row>
    <row r="215" spans="1:7" ht="13.5" thickBot="1">
      <c r="A215" s="19" t="s">
        <v>12</v>
      </c>
      <c r="B215" s="17"/>
      <c r="C215" s="17"/>
      <c r="D215" s="17"/>
      <c r="E215" s="17"/>
      <c r="F215" s="17"/>
      <c r="G215" s="17"/>
    </row>
    <row r="216" spans="1:7" ht="13.5" thickBot="1">
      <c r="A216" s="19" t="s">
        <v>12</v>
      </c>
      <c r="B216" s="17"/>
      <c r="C216" s="17"/>
      <c r="D216" s="17"/>
      <c r="E216" s="17"/>
      <c r="F216" s="17"/>
      <c r="G216" s="17"/>
    </row>
    <row r="217" spans="1:7" ht="13.5" thickBot="1">
      <c r="A217" s="19"/>
      <c r="B217" s="17"/>
      <c r="C217" s="17"/>
      <c r="D217" s="17"/>
      <c r="E217" s="17"/>
      <c r="F217" s="17"/>
      <c r="G217" s="17"/>
    </row>
    <row r="218" spans="1:7" ht="13.5" thickBot="1">
      <c r="A218" s="28" t="s">
        <v>13</v>
      </c>
      <c r="B218" s="29">
        <f>+B213+B207</f>
        <v>4965700</v>
      </c>
      <c r="C218" s="29">
        <f t="shared" ref="C218:G218" si="32">+C213+C207</f>
        <v>4498785</v>
      </c>
      <c r="D218" s="29">
        <f t="shared" si="32"/>
        <v>1081934</v>
      </c>
      <c r="E218" s="29">
        <f t="shared" si="32"/>
        <v>2004575</v>
      </c>
      <c r="F218" s="29">
        <f t="shared" si="32"/>
        <v>2915592</v>
      </c>
      <c r="G218" s="29">
        <f t="shared" si="32"/>
        <v>4049320</v>
      </c>
    </row>
    <row r="219" spans="1:7" ht="13.5" thickBot="1">
      <c r="A219" s="19"/>
      <c r="B219" s="17"/>
      <c r="C219" s="17"/>
      <c r="D219" s="17"/>
      <c r="E219" s="17"/>
      <c r="F219" s="17"/>
      <c r="G219" s="17"/>
    </row>
    <row r="220" spans="1:7" ht="13.5" thickBot="1">
      <c r="A220" s="19" t="s">
        <v>14</v>
      </c>
      <c r="B220" s="18">
        <v>103</v>
      </c>
      <c r="C220" s="18">
        <v>103</v>
      </c>
      <c r="D220" s="18">
        <v>84</v>
      </c>
      <c r="E220" s="18">
        <v>85</v>
      </c>
      <c r="F220" s="18">
        <v>85</v>
      </c>
      <c r="G220" s="18">
        <v>85</v>
      </c>
    </row>
    <row r="221" spans="1:7" ht="15.75">
      <c r="A221" s="31"/>
    </row>
    <row r="222" spans="1:7" ht="15.75">
      <c r="A222" s="31"/>
    </row>
    <row r="223" spans="1:7" ht="15.75">
      <c r="A223" s="31"/>
    </row>
    <row r="224" spans="1:7">
      <c r="A224" s="48" t="s">
        <v>32</v>
      </c>
      <c r="B224" s="49"/>
      <c r="C224" s="49"/>
      <c r="D224" s="49"/>
      <c r="E224" s="49"/>
      <c r="F224" s="49"/>
      <c r="G224" s="49"/>
    </row>
    <row r="225" spans="1:7">
      <c r="A225" s="49"/>
      <c r="B225" s="49"/>
      <c r="C225" s="49"/>
      <c r="D225" s="49"/>
      <c r="E225" s="49"/>
      <c r="F225" s="49"/>
      <c r="G225" s="49"/>
    </row>
    <row r="226" spans="1:7" ht="13.5" thickBot="1"/>
    <row r="227" spans="1:7" ht="13.5" thickBot="1">
      <c r="A227" s="50" t="s">
        <v>79</v>
      </c>
      <c r="B227" s="51"/>
      <c r="C227" s="51"/>
      <c r="D227" s="51"/>
      <c r="E227" s="51"/>
      <c r="F227" s="51"/>
      <c r="G227" s="52"/>
    </row>
    <row r="228" spans="1:7" ht="12.75" customHeight="1">
      <c r="A228" s="22" t="s">
        <v>22</v>
      </c>
      <c r="B228" s="53" t="s">
        <v>24</v>
      </c>
      <c r="C228" s="45" t="s">
        <v>25</v>
      </c>
      <c r="D228" s="23" t="s">
        <v>4</v>
      </c>
      <c r="E228" s="23" t="s">
        <v>4</v>
      </c>
      <c r="F228" s="23" t="s">
        <v>4</v>
      </c>
      <c r="G228" s="23" t="s">
        <v>4</v>
      </c>
    </row>
    <row r="229" spans="1:7">
      <c r="A229" s="22" t="s">
        <v>3</v>
      </c>
      <c r="B229" s="54"/>
      <c r="C229" s="46"/>
      <c r="D229" s="24" t="s">
        <v>5</v>
      </c>
      <c r="E229" s="24" t="s">
        <v>5</v>
      </c>
      <c r="F229" s="24" t="s">
        <v>5</v>
      </c>
      <c r="G229" s="24" t="s">
        <v>5</v>
      </c>
    </row>
    <row r="230" spans="1:7" ht="39.75" customHeight="1" thickBot="1">
      <c r="A230" s="25"/>
      <c r="B230" s="55"/>
      <c r="C230" s="47"/>
      <c r="D230" s="26" t="s">
        <v>26</v>
      </c>
      <c r="E230" s="27" t="s">
        <v>27</v>
      </c>
      <c r="F230" s="27" t="s">
        <v>28</v>
      </c>
      <c r="G230" s="27" t="s">
        <v>29</v>
      </c>
    </row>
    <row r="231" spans="1:7" ht="13.5" thickBot="1">
      <c r="A231" s="28" t="s">
        <v>6</v>
      </c>
      <c r="B231" s="29">
        <f>+B233+B234+B235</f>
        <v>152299100</v>
      </c>
      <c r="C231" s="29">
        <f t="shared" ref="C231:G231" si="33">+C233+C234+C235</f>
        <v>169382188</v>
      </c>
      <c r="D231" s="29">
        <f t="shared" si="33"/>
        <v>37685767</v>
      </c>
      <c r="E231" s="29">
        <f t="shared" si="33"/>
        <v>79867012</v>
      </c>
      <c r="F231" s="29">
        <f t="shared" si="33"/>
        <v>118678991</v>
      </c>
      <c r="G231" s="29">
        <f t="shared" si="33"/>
        <v>168734948</v>
      </c>
    </row>
    <row r="232" spans="1:7" ht="13.5" thickBot="1">
      <c r="A232" s="19" t="s">
        <v>7</v>
      </c>
      <c r="B232" s="17"/>
      <c r="C232" s="17"/>
      <c r="D232" s="17"/>
      <c r="E232" s="17"/>
      <c r="F232" s="17"/>
      <c r="G232" s="17"/>
    </row>
    <row r="233" spans="1:7" ht="13.5" thickBot="1">
      <c r="A233" s="20" t="s">
        <v>8</v>
      </c>
      <c r="B233" s="17">
        <f t="shared" ref="B233:G235" si="34">+B12+B33+B53+B73+B92+B111+B130+B148+B171+B190+B209</f>
        <v>101727300</v>
      </c>
      <c r="C233" s="17">
        <f t="shared" si="34"/>
        <v>117376388</v>
      </c>
      <c r="D233" s="17">
        <f t="shared" si="34"/>
        <v>27059729</v>
      </c>
      <c r="E233" s="17">
        <f t="shared" si="34"/>
        <v>57225569</v>
      </c>
      <c r="F233" s="17">
        <f t="shared" si="34"/>
        <v>85145601</v>
      </c>
      <c r="G233" s="17">
        <f t="shared" si="34"/>
        <v>120569441</v>
      </c>
    </row>
    <row r="234" spans="1:7" ht="13.5" thickBot="1">
      <c r="A234" s="20" t="s">
        <v>9</v>
      </c>
      <c r="B234" s="17">
        <f t="shared" si="34"/>
        <v>46888100</v>
      </c>
      <c r="C234" s="17">
        <f t="shared" si="34"/>
        <v>46939734</v>
      </c>
      <c r="D234" s="17">
        <f t="shared" si="34"/>
        <v>10395199</v>
      </c>
      <c r="E234" s="17">
        <f t="shared" si="34"/>
        <v>22019869</v>
      </c>
      <c r="F234" s="17">
        <f t="shared" si="34"/>
        <v>31553036</v>
      </c>
      <c r="G234" s="17">
        <f t="shared" si="34"/>
        <v>43290640</v>
      </c>
    </row>
    <row r="235" spans="1:7" ht="13.5" thickBot="1">
      <c r="A235" s="20" t="s">
        <v>10</v>
      </c>
      <c r="B235" s="17">
        <f t="shared" si="34"/>
        <v>3683700</v>
      </c>
      <c r="C235" s="17">
        <f t="shared" si="34"/>
        <v>5066066</v>
      </c>
      <c r="D235" s="17">
        <f t="shared" si="34"/>
        <v>230839</v>
      </c>
      <c r="E235" s="17">
        <f t="shared" si="34"/>
        <v>621574</v>
      </c>
      <c r="F235" s="17">
        <f t="shared" si="34"/>
        <v>1980354</v>
      </c>
      <c r="G235" s="17">
        <f t="shared" si="34"/>
        <v>4874867</v>
      </c>
    </row>
    <row r="236" spans="1:7" ht="13.5" thickBot="1">
      <c r="A236" s="19"/>
      <c r="B236" s="17"/>
      <c r="C236" s="17"/>
      <c r="D236" s="17"/>
      <c r="E236" s="17"/>
      <c r="F236" s="17"/>
      <c r="G236" s="17"/>
    </row>
    <row r="237" spans="1:7" ht="26.25" customHeight="1" thickBot="1">
      <c r="A237" s="28" t="s">
        <v>11</v>
      </c>
      <c r="B237" s="29">
        <f>+B16+B37+B57+B77+B96+B115+B134+B152+B175+B194+B213</f>
        <v>22983300</v>
      </c>
      <c r="C237" s="29">
        <f>+C16+C37+C57+C77+C96+C115+C134+C152+C175+C194+C213</f>
        <v>21225539</v>
      </c>
      <c r="D237" s="29">
        <f>+D16+D37+D57+D77+D96+D115+D134+D152+D175+D194+D213</f>
        <v>5073232</v>
      </c>
      <c r="E237" s="29">
        <f>+E16+E37+E57+E77+E96+E115+E134+E152+E175+E194+E213</f>
        <v>8483448</v>
      </c>
      <c r="F237" s="29">
        <f t="shared" ref="F237:G237" si="35">+F16+F37+F57+F77+F96+F115+F134+F152+F175+F194+F213</f>
        <v>11319187</v>
      </c>
      <c r="G237" s="29">
        <f t="shared" si="35"/>
        <v>19493230</v>
      </c>
    </row>
    <row r="238" spans="1:7" ht="13.5" thickBot="1">
      <c r="A238" s="19" t="s">
        <v>21</v>
      </c>
      <c r="B238" s="17"/>
      <c r="C238" s="17"/>
      <c r="D238" s="17"/>
      <c r="E238" s="17"/>
      <c r="F238" s="17"/>
      <c r="G238" s="17"/>
    </row>
    <row r="239" spans="1:7" ht="13.5" thickBot="1">
      <c r="A239" s="19" t="s">
        <v>12</v>
      </c>
      <c r="B239" s="17"/>
      <c r="C239" s="17"/>
      <c r="D239" s="17"/>
      <c r="E239" s="17"/>
      <c r="F239" s="17"/>
      <c r="G239" s="17"/>
    </row>
    <row r="240" spans="1:7" ht="13.5" thickBot="1">
      <c r="A240" s="19" t="s">
        <v>12</v>
      </c>
      <c r="B240" s="17"/>
      <c r="C240" s="17"/>
      <c r="D240" s="17"/>
      <c r="E240" s="17"/>
      <c r="F240" s="17"/>
      <c r="G240" s="17"/>
    </row>
    <row r="241" spans="1:7" ht="13.5" thickBot="1">
      <c r="A241" s="19"/>
      <c r="B241" s="17"/>
      <c r="C241" s="17"/>
      <c r="D241" s="17"/>
      <c r="E241" s="17"/>
      <c r="F241" s="17"/>
      <c r="G241" s="17"/>
    </row>
    <row r="242" spans="1:7" ht="13.5" thickBot="1">
      <c r="A242" s="28" t="s">
        <v>13</v>
      </c>
      <c r="B242" s="29">
        <f>+B237+B231</f>
        <v>175282400</v>
      </c>
      <c r="C242" s="29">
        <f t="shared" ref="C242:G242" si="36">+C237+C231</f>
        <v>190607727</v>
      </c>
      <c r="D242" s="29">
        <f t="shared" si="36"/>
        <v>42758999</v>
      </c>
      <c r="E242" s="29">
        <f t="shared" si="36"/>
        <v>88350460</v>
      </c>
      <c r="F242" s="29">
        <f t="shared" si="36"/>
        <v>129998178</v>
      </c>
      <c r="G242" s="29">
        <f t="shared" si="36"/>
        <v>188228178</v>
      </c>
    </row>
    <row r="243" spans="1:7" ht="13.5" thickBot="1">
      <c r="A243" s="19"/>
      <c r="B243" s="17"/>
      <c r="C243" s="17"/>
      <c r="D243" s="17"/>
      <c r="E243" s="17"/>
      <c r="F243" s="17"/>
      <c r="G243" s="17"/>
    </row>
    <row r="244" spans="1:7" ht="13.5" thickBot="1">
      <c r="A244" s="19" t="s">
        <v>14</v>
      </c>
      <c r="B244" s="17">
        <f t="shared" ref="B244:G244" si="37">+B25+B45+B65+B84+B103+B122+B140+B163+B182+B201+B220</f>
        <v>6519</v>
      </c>
      <c r="C244" s="17">
        <f t="shared" si="37"/>
        <v>6519</v>
      </c>
      <c r="D244" s="17">
        <f t="shared" si="37"/>
        <v>6935</v>
      </c>
      <c r="E244" s="17">
        <f t="shared" si="37"/>
        <v>6991</v>
      </c>
      <c r="F244" s="17">
        <f t="shared" si="37"/>
        <v>7013</v>
      </c>
      <c r="G244" s="17">
        <f t="shared" si="37"/>
        <v>7099</v>
      </c>
    </row>
    <row r="245" spans="1:7" ht="15.75">
      <c r="A245" s="31"/>
    </row>
  </sheetData>
  <mergeCells count="40">
    <mergeCell ref="A165:G165"/>
    <mergeCell ref="B143:B145"/>
    <mergeCell ref="C143:C145"/>
    <mergeCell ref="B204:B206"/>
    <mergeCell ref="C204:C206"/>
    <mergeCell ref="A203:G203"/>
    <mergeCell ref="B185:B187"/>
    <mergeCell ref="C185:C187"/>
    <mergeCell ref="A3:G3"/>
    <mergeCell ref="A4:G4"/>
    <mergeCell ref="A5:G5"/>
    <mergeCell ref="C7:C9"/>
    <mergeCell ref="A227:G227"/>
    <mergeCell ref="B28:B30"/>
    <mergeCell ref="C28:C30"/>
    <mergeCell ref="A27:G27"/>
    <mergeCell ref="A47:G47"/>
    <mergeCell ref="B48:B50"/>
    <mergeCell ref="C48:C50"/>
    <mergeCell ref="A142:G142"/>
    <mergeCell ref="B125:B127"/>
    <mergeCell ref="C125:C127"/>
    <mergeCell ref="A105:G105"/>
    <mergeCell ref="A124:G124"/>
    <mergeCell ref="C228:C230"/>
    <mergeCell ref="A224:G225"/>
    <mergeCell ref="A6:G6"/>
    <mergeCell ref="B7:B9"/>
    <mergeCell ref="B228:B230"/>
    <mergeCell ref="B68:B70"/>
    <mergeCell ref="C68:C70"/>
    <mergeCell ref="A67:G67"/>
    <mergeCell ref="B87:B89"/>
    <mergeCell ref="C87:C89"/>
    <mergeCell ref="A86:G86"/>
    <mergeCell ref="B106:B108"/>
    <mergeCell ref="C106:C108"/>
    <mergeCell ref="A184:G184"/>
    <mergeCell ref="B166:B168"/>
    <mergeCell ref="C166:C168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2019-02-18T09:55:19Z</cp:lastPrinted>
  <dcterms:created xsi:type="dcterms:W3CDTF">2016-04-01T09:51:31Z</dcterms:created>
  <dcterms:modified xsi:type="dcterms:W3CDTF">2019-02-20T07:40:18Z</dcterms:modified>
</cp:coreProperties>
</file>