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F154" i="1" l="1"/>
  <c r="C153" i="1" l="1"/>
  <c r="C154" i="1"/>
  <c r="C20" i="1"/>
  <c r="C19" i="1"/>
  <c r="B173" i="1" l="1"/>
  <c r="H15" i="2" l="1"/>
  <c r="H16" i="2"/>
  <c r="H19" i="2"/>
  <c r="H20" i="2"/>
  <c r="H21" i="2"/>
  <c r="H22" i="2"/>
  <c r="H23" i="2"/>
  <c r="H24" i="2"/>
  <c r="H25" i="2"/>
  <c r="H26" i="2"/>
  <c r="H28" i="2"/>
  <c r="C22" i="2"/>
  <c r="G238" i="1"/>
  <c r="C238" i="1"/>
  <c r="D238" i="1"/>
  <c r="E238" i="1"/>
  <c r="F238" i="1"/>
  <c r="B238" i="1"/>
  <c r="E227" i="1"/>
  <c r="F227" i="1"/>
  <c r="G227" i="1"/>
  <c r="G225" i="1" s="1"/>
  <c r="E228" i="1"/>
  <c r="F228" i="1"/>
  <c r="G228" i="1"/>
  <c r="E229" i="1"/>
  <c r="F229" i="1"/>
  <c r="G229" i="1"/>
  <c r="G231" i="1"/>
  <c r="B16" i="1"/>
  <c r="H18" i="2" l="1"/>
  <c r="H30" i="2" s="1"/>
  <c r="H14" i="2"/>
  <c r="F225" i="1"/>
  <c r="E225" i="1"/>
  <c r="B231" i="1"/>
  <c r="B228" i="1"/>
  <c r="C228" i="1"/>
  <c r="D228" i="1"/>
  <c r="B229" i="1"/>
  <c r="C229" i="1"/>
  <c r="D229" i="1"/>
  <c r="C227" i="1"/>
  <c r="D227" i="1"/>
  <c r="B227" i="1"/>
  <c r="G211" i="1"/>
  <c r="G216" i="1" s="1"/>
  <c r="F211" i="1"/>
  <c r="E211" i="1"/>
  <c r="D211" i="1"/>
  <c r="C211" i="1"/>
  <c r="B211" i="1"/>
  <c r="G205" i="1"/>
  <c r="F205" i="1"/>
  <c r="E205" i="1"/>
  <c r="D205" i="1"/>
  <c r="C205" i="1"/>
  <c r="B205" i="1"/>
  <c r="G192" i="1"/>
  <c r="G197" i="1" s="1"/>
  <c r="F192" i="1"/>
  <c r="E192" i="1"/>
  <c r="D192" i="1"/>
  <c r="C192" i="1"/>
  <c r="B192" i="1"/>
  <c r="G186" i="1"/>
  <c r="F186" i="1"/>
  <c r="E186" i="1"/>
  <c r="D186" i="1"/>
  <c r="C186" i="1"/>
  <c r="B186" i="1"/>
  <c r="G173" i="1"/>
  <c r="G178" i="1" s="1"/>
  <c r="F173" i="1"/>
  <c r="E173" i="1"/>
  <c r="D173" i="1"/>
  <c r="C173" i="1"/>
  <c r="G167" i="1"/>
  <c r="F167" i="1"/>
  <c r="E167" i="1"/>
  <c r="D167" i="1"/>
  <c r="C167" i="1"/>
  <c r="B167" i="1"/>
  <c r="G150" i="1"/>
  <c r="G159" i="1" s="1"/>
  <c r="F150" i="1"/>
  <c r="E150" i="1"/>
  <c r="D150" i="1"/>
  <c r="C150" i="1"/>
  <c r="B150" i="1"/>
  <c r="G144" i="1"/>
  <c r="F144" i="1"/>
  <c r="E144" i="1"/>
  <c r="D144" i="1"/>
  <c r="C144" i="1"/>
  <c r="B144" i="1"/>
  <c r="G131" i="1"/>
  <c r="G136" i="1" s="1"/>
  <c r="F131" i="1"/>
  <c r="E131" i="1"/>
  <c r="D131" i="1"/>
  <c r="C131" i="1"/>
  <c r="B131" i="1"/>
  <c r="G125" i="1"/>
  <c r="F125" i="1"/>
  <c r="E125" i="1"/>
  <c r="D125" i="1"/>
  <c r="C125" i="1"/>
  <c r="B125" i="1"/>
  <c r="G112" i="1"/>
  <c r="G117" i="1" s="1"/>
  <c r="F112" i="1"/>
  <c r="E112" i="1"/>
  <c r="D112" i="1"/>
  <c r="C112" i="1"/>
  <c r="B112" i="1"/>
  <c r="G106" i="1"/>
  <c r="F106" i="1"/>
  <c r="E106" i="1"/>
  <c r="D106" i="1"/>
  <c r="C106" i="1"/>
  <c r="B106" i="1"/>
  <c r="G93" i="1"/>
  <c r="G98" i="1" s="1"/>
  <c r="F93" i="1"/>
  <c r="E93" i="1"/>
  <c r="D93" i="1"/>
  <c r="C93" i="1"/>
  <c r="B93" i="1"/>
  <c r="G87" i="1"/>
  <c r="F87" i="1"/>
  <c r="E87" i="1"/>
  <c r="D87" i="1"/>
  <c r="C87" i="1"/>
  <c r="B87" i="1"/>
  <c r="G74" i="1"/>
  <c r="G79" i="1" s="1"/>
  <c r="F74" i="1"/>
  <c r="E74" i="1"/>
  <c r="D74" i="1"/>
  <c r="C74" i="1"/>
  <c r="B74" i="1"/>
  <c r="G68" i="1"/>
  <c r="F68" i="1"/>
  <c r="E68" i="1"/>
  <c r="D68" i="1"/>
  <c r="C68" i="1"/>
  <c r="B68" i="1"/>
  <c r="G55" i="1"/>
  <c r="G60" i="1" s="1"/>
  <c r="F55" i="1"/>
  <c r="E55" i="1"/>
  <c r="D55" i="1"/>
  <c r="C55" i="1"/>
  <c r="B55" i="1"/>
  <c r="G49" i="1"/>
  <c r="F49" i="1"/>
  <c r="E49" i="1"/>
  <c r="D49" i="1"/>
  <c r="C49" i="1"/>
  <c r="B49" i="1"/>
  <c r="G36" i="1"/>
  <c r="G41" i="1" s="1"/>
  <c r="F36" i="1"/>
  <c r="E36" i="1"/>
  <c r="D36" i="1"/>
  <c r="C36" i="1"/>
  <c r="B36" i="1"/>
  <c r="G30" i="1"/>
  <c r="F30" i="1"/>
  <c r="E30" i="1"/>
  <c r="D30" i="1"/>
  <c r="C30" i="1"/>
  <c r="B30" i="1"/>
  <c r="F216" i="1" l="1"/>
  <c r="G28" i="2" s="1"/>
  <c r="F197" i="1"/>
  <c r="G26" i="2" s="1"/>
  <c r="F178" i="1"/>
  <c r="G25" i="2" s="1"/>
  <c r="F136" i="1"/>
  <c r="G23" i="2" s="1"/>
  <c r="F117" i="1"/>
  <c r="G22" i="2" s="1"/>
  <c r="F98" i="1"/>
  <c r="G21" i="2" s="1"/>
  <c r="F79" i="1"/>
  <c r="G20" i="2" s="1"/>
  <c r="F60" i="1"/>
  <c r="G19" i="2" s="1"/>
  <c r="F41" i="1"/>
  <c r="G16" i="2" s="1"/>
  <c r="F159" i="1"/>
  <c r="G24" i="2" s="1"/>
  <c r="E216" i="1"/>
  <c r="F28" i="2" s="1"/>
  <c r="E197" i="1"/>
  <c r="F26" i="2" s="1"/>
  <c r="E178" i="1"/>
  <c r="F25" i="2" s="1"/>
  <c r="E159" i="1"/>
  <c r="F24" i="2" s="1"/>
  <c r="E136" i="1"/>
  <c r="F23" i="2" s="1"/>
  <c r="E117" i="1"/>
  <c r="F22" i="2" s="1"/>
  <c r="E98" i="1"/>
  <c r="F21" i="2" s="1"/>
  <c r="E79" i="1"/>
  <c r="F20" i="2" s="1"/>
  <c r="E60" i="1"/>
  <c r="F19" i="2" s="1"/>
  <c r="E41" i="1"/>
  <c r="F16" i="2" s="1"/>
  <c r="B216" i="1"/>
  <c r="C28" i="2" s="1"/>
  <c r="D216" i="1"/>
  <c r="E28" i="2" s="1"/>
  <c r="C216" i="1"/>
  <c r="D28" i="2" s="1"/>
  <c r="B197" i="1"/>
  <c r="C26" i="2" s="1"/>
  <c r="D197" i="1"/>
  <c r="E26" i="2" s="1"/>
  <c r="C197" i="1"/>
  <c r="D26" i="2" s="1"/>
  <c r="B178" i="1"/>
  <c r="C25" i="2" s="1"/>
  <c r="D178" i="1"/>
  <c r="E25" i="2" s="1"/>
  <c r="C178" i="1"/>
  <c r="D25" i="2" s="1"/>
  <c r="B159" i="1"/>
  <c r="C24" i="2" s="1"/>
  <c r="D159" i="1"/>
  <c r="E24" i="2" s="1"/>
  <c r="C159" i="1"/>
  <c r="D24" i="2" s="1"/>
  <c r="B136" i="1"/>
  <c r="C23" i="2" s="1"/>
  <c r="D136" i="1"/>
  <c r="E23" i="2" s="1"/>
  <c r="C136" i="1"/>
  <c r="D23" i="2" s="1"/>
  <c r="C117" i="1"/>
  <c r="D22" i="2" s="1"/>
  <c r="B117" i="1"/>
  <c r="D117" i="1"/>
  <c r="E22" i="2" s="1"/>
  <c r="B98" i="1"/>
  <c r="C21" i="2" s="1"/>
  <c r="D98" i="1"/>
  <c r="E21" i="2" s="1"/>
  <c r="C98" i="1"/>
  <c r="D21" i="2" s="1"/>
  <c r="B79" i="1"/>
  <c r="C20" i="2" s="1"/>
  <c r="D79" i="1"/>
  <c r="E20" i="2" s="1"/>
  <c r="C79" i="1"/>
  <c r="D20" i="2" s="1"/>
  <c r="B60" i="1"/>
  <c r="C19" i="2" s="1"/>
  <c r="D60" i="1"/>
  <c r="E19" i="2" s="1"/>
  <c r="C60" i="1"/>
  <c r="D19" i="2" s="1"/>
  <c r="B41" i="1"/>
  <c r="C16" i="2" s="1"/>
  <c r="D41" i="1"/>
  <c r="E16" i="2" s="1"/>
  <c r="C41" i="1"/>
  <c r="D16" i="2" s="1"/>
  <c r="G236" i="1"/>
  <c r="D225" i="1"/>
  <c r="C225" i="1"/>
  <c r="B225" i="1"/>
  <c r="B236" i="1" s="1"/>
  <c r="G18" i="2" l="1"/>
  <c r="F18" i="2"/>
  <c r="C18" i="2"/>
  <c r="D18" i="2"/>
  <c r="E18" i="2"/>
  <c r="G22" i="1"/>
  <c r="C16" i="1"/>
  <c r="C231" i="1" s="1"/>
  <c r="C236" i="1" s="1"/>
  <c r="D16" i="1"/>
  <c r="D231" i="1" s="1"/>
  <c r="D236" i="1" s="1"/>
  <c r="E16" i="1"/>
  <c r="E231" i="1" s="1"/>
  <c r="E236" i="1" s="1"/>
  <c r="F16" i="1"/>
  <c r="F231" i="1" s="1"/>
  <c r="F236" i="1" s="1"/>
  <c r="G16" i="1"/>
  <c r="C10" i="1"/>
  <c r="C22" i="1" s="1"/>
  <c r="D15" i="2" s="1"/>
  <c r="D14" i="2" s="1"/>
  <c r="D30" i="2" s="1"/>
  <c r="D10" i="1"/>
  <c r="E10" i="1"/>
  <c r="F10" i="1"/>
  <c r="G10" i="1"/>
  <c r="B10" i="1"/>
  <c r="B22" i="1" s="1"/>
  <c r="C15" i="2" s="1"/>
  <c r="C14" i="2" s="1"/>
  <c r="C30" i="2" s="1"/>
  <c r="F22" i="1" l="1"/>
  <c r="G15" i="2" s="1"/>
  <c r="G14" i="2" s="1"/>
  <c r="G30" i="2" s="1"/>
  <c r="E22" i="1"/>
  <c r="F15" i="2" s="1"/>
  <c r="F14" i="2" s="1"/>
  <c r="F30" i="2" s="1"/>
  <c r="D22" i="1"/>
  <c r="E15" i="2" s="1"/>
  <c r="E14" i="2" s="1"/>
  <c r="E30" i="2" s="1"/>
</calcChain>
</file>

<file path=xl/sharedStrings.xml><?xml version="1.0" encoding="utf-8"?>
<sst xmlns="http://schemas.openxmlformats.org/spreadsheetml/2006/main" count="393" uniqueCount="92">
  <si>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</si>
  <si>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</si>
  <si>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</si>
  <si>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</si>
  <si>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</si>
  <si>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</si>
  <si>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</si>
  <si>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</si>
  <si>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</si>
  <si>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</si>
  <si>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</si>
  <si>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</si>
  <si>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</si>
  <si>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</si>
  <si>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</si>
  <si>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</si>
  <si>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</si>
  <si>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</si>
  <si>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</si>
  <si>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</si>
  <si>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</si>
  <si>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</si>
  <si>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</si>
  <si>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>1800.01.00</t>
  </si>
  <si>
    <t>Политика в областта на опазване на движимото и недвижимото културно наследство</t>
  </si>
  <si>
    <t>1800.01.01</t>
  </si>
  <si>
    <t>Бюджетна програма „Опазване на недвижимото културно наследство”</t>
  </si>
  <si>
    <t>1800.01.02</t>
  </si>
  <si>
    <t>Бюджетна програма „Опазване и представяне на движимото културно наследство и визуалните изкуства”</t>
  </si>
  <si>
    <t>1800.02.00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</si>
  <si>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</si>
  <si>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</si>
  <si>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</si>
  <si>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</si>
  <si>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</si>
  <si>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</si>
  <si>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</si>
  <si>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</si>
  <si>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</si>
  <si>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</si>
  <si>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</si>
  <si>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</si>
  <si>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</si>
  <si>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</si>
  <si>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</si>
  <si>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</si>
  <si>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</si>
  <si>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</si>
  <si>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1800.01.02 Бюджетна програма  „Опазване и представяне на движимото културно наследство и визуалните изкуства“</t>
  </si>
  <si>
    <t>1800.01.01 Бюджетна програма  „Опазване на недвижимото културно наследство“</t>
  </si>
  <si>
    <t xml:space="preserve">1800.02.01 Бюджетна програма  „Национален фонд "Култура“      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</si>
  <si>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</si>
  <si>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</si>
  <si>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</si>
  <si>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</si>
  <si>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</si>
  <si>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</si>
  <si>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</si>
  <si>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</si>
  <si>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</si>
  <si>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Консервационно-реставрационни работи за създаване и опазване на културните ценности - Закон за културното наследство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</si>
  <si>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</si>
  <si>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</si>
  <si>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Разходи за членски внос и участие в нетърговски организации и дейности в областта на движимото културно наследство</t>
  </si>
  <si>
    <t>Разходи за членски внос и участие в нетърговски организации и дейности (§ 46-00)</t>
  </si>
  <si>
    <t>Разходи за членски внос и участие в нетърговски организации и дейности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</si>
  <si>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</si>
  <si>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</si>
  <si>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>Разходи за членски внос и участие в нетърговски организации и дейности в областта на филмовото изкуство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</si>
  <si>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</si>
  <si>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</si>
  <si>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</si>
  <si>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</si>
  <si>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Награди за особени заслуги към българската държава и нацията</t>
  </si>
  <si>
    <t>Субсидия за творчески проекти и други разходи в областта на литературното наследство на основание ЗЗРК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</si>
  <si>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</si>
  <si>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Стипендии</t>
  </si>
  <si>
    <t>Закон 2017</t>
  </si>
  <si>
    <t>Уточнен план 2017 г.</t>
  </si>
  <si>
    <t>31 март 2017 г.</t>
  </si>
  <si>
    <t>30 юни 2017 г.</t>
  </si>
  <si>
    <t>30 септември 2017 г.</t>
  </si>
  <si>
    <t>31 декември 2017 г.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</si>
  <si>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</si>
  <si>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* Класификационен код съгласно Решение № 904 на Министерския съвет от 27 октомври 2016 г. за изменение на Решение № 468 на Министерския съвет от 2015 г., изменено с Решение на Министерския съвет № 961 от 2015 г. и Решение № 522 на Министерския съвет от 2016 г.</t>
  </si>
  <si>
    <t xml:space="preserve">      '(наименование на бюджетната организация)                                (отчетен период) 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</si>
  <si>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</si>
  <si>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 xml:space="preserve">Финансова подкрепа за представяне на български филм на МФФ Кан </t>
  </si>
  <si>
    <t>Честване на 180-годишнината от рождението на Васил Левски</t>
  </si>
  <si>
    <t>към 30.09.2017 г.</t>
  </si>
  <si>
    <t>на МИНИСТЕРСТВО НА КУЛТУРАТА към 30.09.2017 г.</t>
  </si>
  <si>
    <t>Глобални библиотеки - България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</si>
</sst>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9"/>
  <sheetViews>
    <sheetView topLeftCell="A19" zoomScaleNormal="100" workbookViewId="0">
      <selection activeCell="G30" sqref="G30"/>
    </sheetView>
  </sheetViews>
  <sheetFormatPr defaultRowHeight="12.75" x14ac:dyDescent="0.2"/>
  <cols>
    <col min="1" max="1" width="15" customWidth="1"/>
    <col min="2" max="2" width="40" customWidth="1"/>
    <col min="3" max="3" width="14" customWidth="1"/>
    <col min="4" max="4" width="13.83203125" customWidth="1"/>
    <col min="5" max="5" width="15.33203125" customWidth="1"/>
    <col min="6" max="6" width="16.33203125" customWidth="1"/>
    <col min="7" max="7" width="14.83203125" customWidth="1"/>
    <col min="8" max="8" width="15" customWidth="1"/>
  </cols>
  <sheetData>
    <row r="3" spans="1:8" ht="42" customHeight="1" x14ac:dyDescent="0.2">
      <c r="A3" s="40" t="s">
        <v>15</v>
      </c>
      <c r="B3" s="40"/>
      <c r="C3" s="40"/>
      <c r="D3" s="40"/>
      <c r="E3" s="40"/>
      <c r="F3" s="40"/>
      <c r="G3" s="40"/>
      <c r="H3" s="40"/>
    </row>
    <row r="4" spans="1:8" ht="15.75" x14ac:dyDescent="0.2">
      <c r="A4" s="41" t="s">
        <v>90</v>
      </c>
      <c r="B4" s="41"/>
      <c r="C4" s="41"/>
      <c r="D4" s="41"/>
      <c r="E4" s="41"/>
      <c r="F4" s="41"/>
      <c r="G4" s="41"/>
      <c r="H4" s="41"/>
    </row>
    <row r="5" spans="1:8" x14ac:dyDescent="0.2">
      <c r="A5" s="42" t="s">
        <v>85</v>
      </c>
      <c r="B5" s="43"/>
      <c r="C5" s="43"/>
      <c r="D5" s="43"/>
      <c r="E5" s="43"/>
      <c r="F5" s="43"/>
      <c r="G5" s="43"/>
      <c r="H5" s="43"/>
    </row>
    <row r="6" spans="1:8" ht="15.75" x14ac:dyDescent="0.2">
      <c r="A6" s="7"/>
    </row>
    <row r="7" spans="1:8" ht="15.75" x14ac:dyDescent="0.2">
      <c r="A7" s="41" t="s">
        <v>16</v>
      </c>
      <c r="B7" s="41"/>
      <c r="C7" s="41"/>
      <c r="D7" s="41"/>
      <c r="E7" s="41"/>
      <c r="F7" s="41"/>
      <c r="G7" s="41"/>
      <c r="H7" s="41"/>
    </row>
    <row r="8" spans="1:8" ht="15.75" x14ac:dyDescent="0.2">
      <c r="A8" s="41" t="s">
        <v>89</v>
      </c>
      <c r="B8" s="41"/>
      <c r="C8" s="41"/>
      <c r="D8" s="41"/>
      <c r="E8" s="41"/>
      <c r="F8" s="41"/>
      <c r="G8" s="41"/>
      <c r="H8" s="41"/>
    </row>
    <row r="9" spans="1:8" x14ac:dyDescent="0.2">
      <c r="A9" s="43" t="s">
        <v>1</v>
      </c>
      <c r="B9" s="43"/>
      <c r="C9" s="43"/>
      <c r="D9" s="43"/>
      <c r="E9" s="43"/>
      <c r="F9" s="43"/>
      <c r="G9" s="43"/>
      <c r="H9" s="43"/>
    </row>
    <row r="10" spans="1:8" ht="13.5" thickBot="1" x14ac:dyDescent="0.25">
      <c r="A10" s="8" t="s">
        <v>3</v>
      </c>
      <c r="H10" s="16" t="s">
        <v>3</v>
      </c>
    </row>
    <row r="11" spans="1:8" ht="12.75" customHeight="1" x14ac:dyDescent="0.2">
      <c r="A11" s="48" t="s">
        <v>17</v>
      </c>
      <c r="B11" s="48" t="s">
        <v>18</v>
      </c>
      <c r="C11" s="48" t="s">
        <v>77</v>
      </c>
      <c r="D11" s="45" t="s">
        <v>78</v>
      </c>
      <c r="E11" s="37" t="s">
        <v>4</v>
      </c>
      <c r="F11" s="37" t="s">
        <v>4</v>
      </c>
      <c r="G11" s="37" t="s">
        <v>4</v>
      </c>
      <c r="H11" s="37" t="s">
        <v>4</v>
      </c>
    </row>
    <row r="12" spans="1:8" x14ac:dyDescent="0.2">
      <c r="A12" s="49"/>
      <c r="B12" s="49"/>
      <c r="C12" s="49"/>
      <c r="D12" s="46"/>
      <c r="E12" s="35" t="s">
        <v>5</v>
      </c>
      <c r="F12" s="35" t="s">
        <v>5</v>
      </c>
      <c r="G12" s="35" t="s">
        <v>5</v>
      </c>
      <c r="H12" s="35" t="s">
        <v>5</v>
      </c>
    </row>
    <row r="13" spans="1:8" ht="39" thickBot="1" x14ac:dyDescent="0.25">
      <c r="A13" s="50"/>
      <c r="B13" s="50"/>
      <c r="C13" s="50"/>
      <c r="D13" s="47"/>
      <c r="E13" s="38" t="s">
        <v>79</v>
      </c>
      <c r="F13" s="36" t="s">
        <v>80</v>
      </c>
      <c r="G13" s="36" t="s">
        <v>81</v>
      </c>
      <c r="H13" s="36" t="s">
        <v>82</v>
      </c>
    </row>
    <row r="14" spans="1:8" ht="39" thickBot="1" x14ac:dyDescent="0.25">
      <c r="A14" s="12" t="s">
        <v>23</v>
      </c>
      <c r="B14" s="9" t="s">
        <v>24</v>
      </c>
      <c r="C14" s="26">
        <f>+C15+C16</f>
        <v>17701800</v>
      </c>
      <c r="D14" s="26">
        <f t="shared" ref="D14:H14" si="0">+D15+D16</f>
        <v>17918271</v>
      </c>
      <c r="E14" s="26">
        <f t="shared" si="0"/>
        <v>3064900</v>
      </c>
      <c r="F14" s="26">
        <f t="shared" si="0"/>
        <v>6743410</v>
      </c>
      <c r="G14" s="26">
        <f t="shared" si="0"/>
        <v>9988296</v>
      </c>
      <c r="H14" s="26">
        <f t="shared" si="0"/>
        <v>0</v>
      </c>
    </row>
    <row r="15" spans="1:8" ht="26.25" thickBot="1" x14ac:dyDescent="0.25">
      <c r="A15" s="13" t="s">
        <v>25</v>
      </c>
      <c r="B15" s="10" t="s">
        <v>26</v>
      </c>
      <c r="C15" s="23">
        <f>+Прог!B22</f>
        <v>4610900</v>
      </c>
      <c r="D15" s="23">
        <f>+Прог!C22</f>
        <v>4355439</v>
      </c>
      <c r="E15" s="23">
        <f>+Прог!D22</f>
        <v>353970</v>
      </c>
      <c r="F15" s="23">
        <f>+Прог!E22</f>
        <v>841319</v>
      </c>
      <c r="G15" s="23">
        <f>+Прог!F22</f>
        <v>1303119</v>
      </c>
      <c r="H15" s="23">
        <f>+Прог!G22</f>
        <v>0</v>
      </c>
    </row>
    <row r="16" spans="1:8" ht="39" thickBot="1" x14ac:dyDescent="0.25">
      <c r="A16" s="13" t="s">
        <v>27</v>
      </c>
      <c r="B16" s="10" t="s">
        <v>28</v>
      </c>
      <c r="C16" s="23">
        <f>+Прог!B41</f>
        <v>13090900</v>
      </c>
      <c r="D16" s="23">
        <f>+Прог!C41</f>
        <v>13562832</v>
      </c>
      <c r="E16" s="23">
        <f>+Прог!D41</f>
        <v>2710930</v>
      </c>
      <c r="F16" s="23">
        <f>+Прог!E41</f>
        <v>5902091</v>
      </c>
      <c r="G16" s="23">
        <f>+Прог!F41</f>
        <v>8685177</v>
      </c>
      <c r="H16" s="23">
        <f>+Прог!G41</f>
        <v>0</v>
      </c>
    </row>
    <row r="17" spans="1:8" ht="13.5" thickBot="1" x14ac:dyDescent="0.25">
      <c r="A17" s="14"/>
      <c r="B17" s="11"/>
      <c r="C17" s="23"/>
      <c r="D17" s="23"/>
      <c r="E17" s="23"/>
      <c r="F17" s="23"/>
      <c r="G17" s="23"/>
      <c r="H17" s="23"/>
    </row>
    <row r="18" spans="1:8" ht="62.25" customHeight="1" thickBot="1" x14ac:dyDescent="0.25">
      <c r="A18" s="12" t="s">
        <v>29</v>
      </c>
      <c r="B18" s="9" t="s">
        <v>47</v>
      </c>
      <c r="C18" s="26">
        <f>SUM(C19:C26)</f>
        <v>134728400</v>
      </c>
      <c r="D18" s="26">
        <f t="shared" ref="D18:H18" si="1">SUM(D19:D26)</f>
        <v>142969413</v>
      </c>
      <c r="E18" s="26">
        <f t="shared" si="1"/>
        <v>32905917</v>
      </c>
      <c r="F18" s="26">
        <f t="shared" si="1"/>
        <v>70450794</v>
      </c>
      <c r="G18" s="26">
        <f t="shared" si="1"/>
        <v>104716037</v>
      </c>
      <c r="H18" s="26">
        <f t="shared" si="1"/>
        <v>0</v>
      </c>
    </row>
    <row r="19" spans="1:8" ht="26.25" thickBot="1" x14ac:dyDescent="0.25">
      <c r="A19" s="13" t="s">
        <v>30</v>
      </c>
      <c r="B19" s="10" t="s">
        <v>31</v>
      </c>
      <c r="C19" s="23">
        <f>+Прог!B60</f>
        <v>496500</v>
      </c>
      <c r="D19" s="23">
        <f>+Прог!C60</f>
        <v>500418</v>
      </c>
      <c r="E19" s="23">
        <f>+Прог!D60</f>
        <v>17992</v>
      </c>
      <c r="F19" s="23">
        <f>+Прог!E60</f>
        <v>84812</v>
      </c>
      <c r="G19" s="23">
        <f>+Прог!F60</f>
        <v>219954</v>
      </c>
      <c r="H19" s="23">
        <f>+Прог!G60</f>
        <v>0</v>
      </c>
    </row>
    <row r="20" spans="1:8" ht="26.25" thickBot="1" x14ac:dyDescent="0.25">
      <c r="A20" s="13" t="s">
        <v>32</v>
      </c>
      <c r="B20" s="10" t="s">
        <v>33</v>
      </c>
      <c r="C20" s="23">
        <f>+Прог!B79</f>
        <v>14415000</v>
      </c>
      <c r="D20" s="23">
        <f>+Прог!C79</f>
        <v>14423000</v>
      </c>
      <c r="E20" s="23">
        <f>+Прог!D79</f>
        <v>4062896</v>
      </c>
      <c r="F20" s="23">
        <f>+Прог!E79</f>
        <v>7848200</v>
      </c>
      <c r="G20" s="23">
        <f>+Прог!F79</f>
        <v>11449066</v>
      </c>
      <c r="H20" s="23">
        <f>+Прог!G79</f>
        <v>0</v>
      </c>
    </row>
    <row r="21" spans="1:8" ht="26.25" thickBot="1" x14ac:dyDescent="0.25">
      <c r="A21" s="13" t="s">
        <v>34</v>
      </c>
      <c r="B21" s="10" t="s">
        <v>35</v>
      </c>
      <c r="C21" s="23">
        <f>+Прог!B98</f>
        <v>81199400</v>
      </c>
      <c r="D21" s="23">
        <f>+Прог!C98</f>
        <v>85308804</v>
      </c>
      <c r="E21" s="23">
        <f>+Прог!D98</f>
        <v>20098860</v>
      </c>
      <c r="F21" s="23">
        <f>+Прог!E98</f>
        <v>43837146</v>
      </c>
      <c r="G21" s="23">
        <f>+Прог!F98</f>
        <v>65227236</v>
      </c>
      <c r="H21" s="23">
        <f>+Прог!G98</f>
        <v>0</v>
      </c>
    </row>
    <row r="22" spans="1:8" ht="26.25" thickBot="1" x14ac:dyDescent="0.25">
      <c r="A22" s="13" t="s">
        <v>36</v>
      </c>
      <c r="B22" s="10" t="s">
        <v>37</v>
      </c>
      <c r="C22" s="23">
        <f>+Прог!B117</f>
        <v>740000</v>
      </c>
      <c r="D22" s="23">
        <f>+Прог!C117</f>
        <v>614373</v>
      </c>
      <c r="E22" s="23">
        <f>+Прог!D117</f>
        <v>0</v>
      </c>
      <c r="F22" s="23">
        <f>+Прог!E117</f>
        <v>512445</v>
      </c>
      <c r="G22" s="23">
        <f>+Прог!F117</f>
        <v>612435</v>
      </c>
      <c r="H22" s="23">
        <f>+Прог!G117</f>
        <v>0</v>
      </c>
    </row>
    <row r="23" spans="1:8" ht="39" thickBot="1" x14ac:dyDescent="0.25">
      <c r="A23" s="13" t="s">
        <v>38</v>
      </c>
      <c r="B23" s="10" t="s">
        <v>39</v>
      </c>
      <c r="C23" s="23">
        <f>+Прог!B136</f>
        <v>410100</v>
      </c>
      <c r="D23" s="23">
        <f>+Прог!C136</f>
        <v>410100</v>
      </c>
      <c r="E23" s="23">
        <f>+Прог!D136</f>
        <v>77350</v>
      </c>
      <c r="F23" s="23">
        <f>+Прог!E136</f>
        <v>188038</v>
      </c>
      <c r="G23" s="23">
        <f>+Прог!F136</f>
        <v>259407</v>
      </c>
      <c r="H23" s="23">
        <f>+Прог!G136</f>
        <v>0</v>
      </c>
    </row>
    <row r="24" spans="1:8" ht="51.75" thickBot="1" x14ac:dyDescent="0.25">
      <c r="A24" s="13" t="s">
        <v>40</v>
      </c>
      <c r="B24" s="10" t="s">
        <v>41</v>
      </c>
      <c r="C24" s="23">
        <f>+Прог!B159</f>
        <v>4356100</v>
      </c>
      <c r="D24" s="23">
        <f>+Прог!C159</f>
        <v>4369211</v>
      </c>
      <c r="E24" s="23">
        <f>+Прог!D159</f>
        <v>807694</v>
      </c>
      <c r="F24" s="23">
        <f>+Прог!E159</f>
        <v>1815714</v>
      </c>
      <c r="G24" s="23">
        <f>+Прог!F159</f>
        <v>2842456</v>
      </c>
      <c r="H24" s="23">
        <f>+Прог!G159</f>
        <v>0</v>
      </c>
    </row>
    <row r="25" spans="1:8" ht="26.25" thickBot="1" x14ac:dyDescent="0.25">
      <c r="A25" s="13" t="s">
        <v>42</v>
      </c>
      <c r="B25" s="10" t="s">
        <v>43</v>
      </c>
      <c r="C25" s="23">
        <f>+Прог!B178</f>
        <v>3959400</v>
      </c>
      <c r="D25" s="23">
        <f>+Прог!C178</f>
        <v>4496719</v>
      </c>
      <c r="E25" s="23">
        <f>+Прог!D178</f>
        <v>882966</v>
      </c>
      <c r="F25" s="23">
        <f>+Прог!E178</f>
        <v>1949589</v>
      </c>
      <c r="G25" s="23">
        <f>+Прог!F178</f>
        <v>2773470</v>
      </c>
      <c r="H25" s="23">
        <f>+Прог!G178</f>
        <v>0</v>
      </c>
    </row>
    <row r="26" spans="1:8" ht="39" thickBot="1" x14ac:dyDescent="0.25">
      <c r="A26" s="13" t="s">
        <v>44</v>
      </c>
      <c r="B26" s="10" t="s">
        <v>45</v>
      </c>
      <c r="C26" s="23">
        <f>+Прог!B197</f>
        <v>29151900</v>
      </c>
      <c r="D26" s="23">
        <f>+Прог!C197</f>
        <v>32846788</v>
      </c>
      <c r="E26" s="23">
        <f>+Прог!D197</f>
        <v>6958159</v>
      </c>
      <c r="F26" s="23">
        <f>+Прог!E197</f>
        <v>14214850</v>
      </c>
      <c r="G26" s="23">
        <f>+Прог!F197</f>
        <v>21332013</v>
      </c>
      <c r="H26" s="23">
        <f>+Прог!G197</f>
        <v>0</v>
      </c>
    </row>
    <row r="27" spans="1:8" ht="13.5" thickBot="1" x14ac:dyDescent="0.25">
      <c r="A27" s="14"/>
      <c r="B27" s="11"/>
      <c r="C27" s="23"/>
      <c r="D27" s="23"/>
      <c r="E27" s="23"/>
      <c r="F27" s="23"/>
      <c r="G27" s="23"/>
      <c r="H27" s="23"/>
    </row>
    <row r="28" spans="1:8" ht="13.5" thickBot="1" x14ac:dyDescent="0.25">
      <c r="A28" s="12" t="s">
        <v>46</v>
      </c>
      <c r="B28" s="9" t="s">
        <v>19</v>
      </c>
      <c r="C28" s="26">
        <f>+Прог!B216</f>
        <v>4713700</v>
      </c>
      <c r="D28" s="26">
        <f>+Прог!C216</f>
        <v>4811330</v>
      </c>
      <c r="E28" s="26">
        <f>+Прог!D216</f>
        <v>1035535</v>
      </c>
      <c r="F28" s="26">
        <f>+Прог!E216</f>
        <v>1915799</v>
      </c>
      <c r="G28" s="26">
        <f>+Прог!F216</f>
        <v>2749174</v>
      </c>
      <c r="H28" s="26">
        <f>+Прог!G216</f>
        <v>0</v>
      </c>
    </row>
    <row r="29" spans="1:8" ht="13.5" thickBot="1" x14ac:dyDescent="0.25">
      <c r="A29" s="12"/>
      <c r="B29" s="9"/>
      <c r="C29" s="23"/>
      <c r="D29" s="23"/>
      <c r="E29" s="23"/>
      <c r="F29" s="23"/>
      <c r="G29" s="23"/>
      <c r="H29" s="23"/>
    </row>
    <row r="30" spans="1:8" ht="13.5" thickBot="1" x14ac:dyDescent="0.25">
      <c r="A30" s="12"/>
      <c r="B30" s="9" t="s">
        <v>20</v>
      </c>
      <c r="C30" s="26">
        <f>+C28+C18+C14</f>
        <v>157143900</v>
      </c>
      <c r="D30" s="26">
        <f t="shared" ref="D30:H30" si="2">+D28+D18+D14</f>
        <v>165699014</v>
      </c>
      <c r="E30" s="26">
        <f t="shared" si="2"/>
        <v>37006352</v>
      </c>
      <c r="F30" s="26">
        <f t="shared" si="2"/>
        <v>79110003</v>
      </c>
      <c r="G30" s="26">
        <f t="shared" si="2"/>
        <v>117453507</v>
      </c>
      <c r="H30" s="26">
        <f t="shared" si="2"/>
        <v>0</v>
      </c>
    </row>
    <row r="31" spans="1:8" ht="15.75" x14ac:dyDescent="0.2">
      <c r="A31" s="20"/>
    </row>
    <row r="32" spans="1:8" x14ac:dyDescent="0.2">
      <c r="A32" s="44" t="s">
        <v>84</v>
      </c>
      <c r="B32" s="44"/>
      <c r="C32" s="44"/>
      <c r="D32" s="44"/>
      <c r="E32" s="44"/>
      <c r="F32" s="44"/>
      <c r="G32" s="44"/>
      <c r="H32" s="44"/>
    </row>
    <row r="33" spans="1:8" x14ac:dyDescent="0.2">
      <c r="A33" s="44"/>
      <c r="B33" s="44"/>
      <c r="C33" s="44"/>
      <c r="D33" s="44"/>
      <c r="E33" s="44"/>
      <c r="F33" s="44"/>
      <c r="G33" s="44"/>
      <c r="H33" s="44"/>
    </row>
    <row r="34" spans="1:8" x14ac:dyDescent="0.2">
      <c r="A34" s="44"/>
      <c r="B34" s="44"/>
      <c r="C34" s="44"/>
      <c r="D34" s="44"/>
      <c r="E34" s="44"/>
      <c r="F34" s="44"/>
      <c r="G34" s="44"/>
      <c r="H34" s="44"/>
    </row>
    <row r="37" spans="1:8" x14ac:dyDescent="0.2">
      <c r="C37" s="39"/>
      <c r="D37" s="39"/>
      <c r="E37" s="39"/>
      <c r="F37" s="39"/>
    </row>
    <row r="39" spans="1:8" x14ac:dyDescent="0.2">
      <c r="C39" s="39"/>
      <c r="D39" s="39"/>
      <c r="E39" s="39"/>
      <c r="F39" s="39"/>
    </row>
  </sheetData>
  <mergeCells count="11">
    <mergeCell ref="A9:H9"/>
    <mergeCell ref="A32:H34"/>
    <mergeCell ref="D11:D13"/>
    <mergeCell ref="C11:C13"/>
    <mergeCell ref="A11:A13"/>
    <mergeCell ref="B11:B13"/>
    <mergeCell ref="A3:H3"/>
    <mergeCell ref="A4:H4"/>
    <mergeCell ref="A5:H5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9" scale="67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39"/>
  <sheetViews>
    <sheetView tabSelected="1" zoomScale="84" zoomScaleNormal="84" workbookViewId="0">
      <selection activeCell="C227" sqref="C227"/>
    </sheetView>
  </sheetViews>
  <sheetFormatPr defaultRowHeight="12.75" x14ac:dyDescent="0.2"/>
  <cols>
    <col min="1" max="1" width="51.6640625" customWidth="1"/>
    <col min="2" max="7" width="17.6640625" customWidth="1"/>
  </cols>
  <sheetData>
    <row r="3" spans="1:7" ht="15.75" x14ac:dyDescent="0.2">
      <c r="A3" s="40" t="s">
        <v>0</v>
      </c>
      <c r="B3" s="40"/>
      <c r="C3" s="40"/>
      <c r="D3" s="40"/>
      <c r="E3" s="40"/>
      <c r="F3" s="40"/>
      <c r="G3" s="40"/>
    </row>
    <row r="4" spans="1:7" ht="15.75" x14ac:dyDescent="0.2">
      <c r="A4" s="41" t="s">
        <v>89</v>
      </c>
      <c r="B4" s="41"/>
      <c r="C4" s="41"/>
      <c r="D4" s="41"/>
      <c r="E4" s="41"/>
      <c r="F4" s="41"/>
      <c r="G4" s="41"/>
    </row>
    <row r="5" spans="1:7" ht="13.5" thickBot="1" x14ac:dyDescent="0.25">
      <c r="A5" s="57" t="s">
        <v>1</v>
      </c>
      <c r="B5" s="57"/>
      <c r="C5" s="57"/>
      <c r="D5" s="57"/>
      <c r="E5" s="57"/>
      <c r="F5" s="57"/>
      <c r="G5" s="57"/>
    </row>
    <row r="6" spans="1:7" ht="20.25" customHeight="1" thickBot="1" x14ac:dyDescent="0.25">
      <c r="A6" s="54" t="s">
        <v>49</v>
      </c>
      <c r="B6" s="55"/>
      <c r="C6" s="55"/>
      <c r="D6" s="55"/>
      <c r="E6" s="55"/>
      <c r="F6" s="21"/>
      <c r="G6" s="22"/>
    </row>
    <row r="7" spans="1:7" ht="12.75" customHeight="1" x14ac:dyDescent="0.2">
      <c r="A7" s="1" t="s">
        <v>2</v>
      </c>
      <c r="B7" s="48" t="s">
        <v>77</v>
      </c>
      <c r="C7" s="45" t="s">
        <v>78</v>
      </c>
      <c r="D7" s="33" t="s">
        <v>4</v>
      </c>
      <c r="E7" s="33" t="s">
        <v>4</v>
      </c>
      <c r="F7" s="33" t="s">
        <v>4</v>
      </c>
      <c r="G7" s="33" t="s">
        <v>4</v>
      </c>
    </row>
    <row r="8" spans="1:7" x14ac:dyDescent="0.2">
      <c r="A8" s="1" t="s">
        <v>3</v>
      </c>
      <c r="B8" s="49"/>
      <c r="C8" s="46"/>
      <c r="D8" s="31" t="s">
        <v>5</v>
      </c>
      <c r="E8" s="31" t="s">
        <v>5</v>
      </c>
      <c r="F8" s="31" t="s">
        <v>5</v>
      </c>
      <c r="G8" s="31" t="s">
        <v>5</v>
      </c>
    </row>
    <row r="9" spans="1:7" ht="26.25" thickBot="1" x14ac:dyDescent="0.25">
      <c r="A9" s="2"/>
      <c r="B9" s="50"/>
      <c r="C9" s="47"/>
      <c r="D9" s="34" t="s">
        <v>79</v>
      </c>
      <c r="E9" s="32" t="s">
        <v>80</v>
      </c>
      <c r="F9" s="32" t="s">
        <v>81</v>
      </c>
      <c r="G9" s="32" t="s">
        <v>82</v>
      </c>
    </row>
    <row r="10" spans="1:7" ht="13.5" thickBot="1" x14ac:dyDescent="0.25">
      <c r="A10" s="3" t="s">
        <v>6</v>
      </c>
      <c r="B10" s="26">
        <f>+B12+B13+B14</f>
        <v>2607200</v>
      </c>
      <c r="C10" s="26">
        <f t="shared" ref="C10:G10" si="0">+C12+C13+C14</f>
        <v>3410564</v>
      </c>
      <c r="D10" s="26">
        <f t="shared" si="0"/>
        <v>351256</v>
      </c>
      <c r="E10" s="26">
        <f t="shared" si="0"/>
        <v>835139</v>
      </c>
      <c r="F10" s="26">
        <f t="shared" si="0"/>
        <v>1189510</v>
      </c>
      <c r="G10" s="26">
        <f t="shared" si="0"/>
        <v>0</v>
      </c>
    </row>
    <row r="11" spans="1:7" ht="13.5" thickBot="1" x14ac:dyDescent="0.25">
      <c r="A11" s="4" t="s">
        <v>7</v>
      </c>
      <c r="B11" s="23"/>
      <c r="C11" s="23"/>
      <c r="D11" s="23"/>
      <c r="E11" s="23"/>
      <c r="F11" s="23"/>
      <c r="G11" s="23"/>
    </row>
    <row r="12" spans="1:7" ht="13.5" thickBot="1" x14ac:dyDescent="0.25">
      <c r="A12" s="5" t="s">
        <v>8</v>
      </c>
      <c r="B12" s="23">
        <v>1083900</v>
      </c>
      <c r="C12" s="23">
        <v>1087264</v>
      </c>
      <c r="D12" s="23">
        <v>193191</v>
      </c>
      <c r="E12" s="23">
        <v>396613</v>
      </c>
      <c r="F12" s="23">
        <v>613787</v>
      </c>
      <c r="G12" s="23"/>
    </row>
    <row r="13" spans="1:7" ht="13.5" thickBot="1" x14ac:dyDescent="0.25">
      <c r="A13" s="5" t="s">
        <v>9</v>
      </c>
      <c r="B13" s="23">
        <v>1523300</v>
      </c>
      <c r="C13" s="23">
        <v>1523300</v>
      </c>
      <c r="D13" s="23">
        <v>158065</v>
      </c>
      <c r="E13" s="23">
        <v>240911</v>
      </c>
      <c r="F13" s="23">
        <v>298504</v>
      </c>
      <c r="G13" s="23"/>
    </row>
    <row r="14" spans="1:7" ht="13.5" thickBot="1" x14ac:dyDescent="0.25">
      <c r="A14" s="5" t="s">
        <v>10</v>
      </c>
      <c r="B14" s="23">
        <v>0</v>
      </c>
      <c r="C14" s="23">
        <v>800000</v>
      </c>
      <c r="D14" s="23"/>
      <c r="E14" s="23">
        <v>197615</v>
      </c>
      <c r="F14" s="23">
        <v>277219</v>
      </c>
      <c r="G14" s="23"/>
    </row>
    <row r="15" spans="1:7" ht="13.5" thickBot="1" x14ac:dyDescent="0.25">
      <c r="A15" s="4"/>
      <c r="B15" s="23"/>
      <c r="C15" s="23"/>
      <c r="D15" s="23"/>
      <c r="E15" s="23"/>
      <c r="F15" s="23"/>
      <c r="G15" s="23"/>
    </row>
    <row r="16" spans="1:7" s="18" customFormat="1" ht="26.25" thickBot="1" x14ac:dyDescent="0.25">
      <c r="A16" s="17" t="s">
        <v>11</v>
      </c>
      <c r="B16" s="30">
        <f>+SUM(B17:B21)</f>
        <v>2003700</v>
      </c>
      <c r="C16" s="30">
        <f t="shared" ref="C16:G16" si="1">+SUM(C17:C21)</f>
        <v>944875</v>
      </c>
      <c r="D16" s="30">
        <f t="shared" si="1"/>
        <v>2714</v>
      </c>
      <c r="E16" s="30">
        <f t="shared" si="1"/>
        <v>6180</v>
      </c>
      <c r="F16" s="30">
        <f t="shared" si="1"/>
        <v>113609</v>
      </c>
      <c r="G16" s="30">
        <f t="shared" si="1"/>
        <v>0</v>
      </c>
    </row>
    <row r="17" spans="1:7" ht="13.5" thickBot="1" x14ac:dyDescent="0.25">
      <c r="A17" s="4" t="s">
        <v>21</v>
      </c>
      <c r="B17" s="23"/>
      <c r="C17" s="23"/>
      <c r="D17" s="23"/>
      <c r="E17" s="23"/>
      <c r="F17" s="23"/>
      <c r="G17" s="23"/>
    </row>
    <row r="18" spans="1:7" ht="39" thickBot="1" x14ac:dyDescent="0.25">
      <c r="A18" s="4" t="s">
        <v>61</v>
      </c>
      <c r="B18" s="23">
        <v>3700</v>
      </c>
      <c r="C18" s="23">
        <v>3700</v>
      </c>
      <c r="D18" s="23">
        <v>2714</v>
      </c>
      <c r="E18" s="23">
        <v>6180</v>
      </c>
      <c r="F18" s="23">
        <v>6180</v>
      </c>
      <c r="G18" s="23"/>
    </row>
    <row r="19" spans="1:7" ht="39" thickBot="1" x14ac:dyDescent="0.25">
      <c r="A19" s="4" t="s">
        <v>60</v>
      </c>
      <c r="B19" s="23">
        <v>1000000</v>
      </c>
      <c r="C19" s="23">
        <f>1000000-221984</f>
        <v>778016</v>
      </c>
      <c r="D19" s="23"/>
      <c r="E19" s="23"/>
      <c r="F19" s="23">
        <v>107429</v>
      </c>
      <c r="G19" s="23"/>
    </row>
    <row r="20" spans="1:7" ht="51.75" thickBot="1" x14ac:dyDescent="0.25">
      <c r="A20" s="4" t="s">
        <v>59</v>
      </c>
      <c r="B20" s="23">
        <v>1000000</v>
      </c>
      <c r="C20" s="23">
        <f>1000000-559740-277101</f>
        <v>163159</v>
      </c>
      <c r="D20" s="23"/>
      <c r="E20" s="23"/>
      <c r="F20" s="23"/>
      <c r="G20" s="23"/>
    </row>
    <row r="21" spans="1:7" ht="13.5" thickBot="1" x14ac:dyDescent="0.25">
      <c r="A21" s="4"/>
      <c r="B21" s="23"/>
      <c r="C21" s="23"/>
      <c r="D21" s="23"/>
      <c r="E21" s="23"/>
      <c r="F21" s="23"/>
      <c r="G21" s="23"/>
    </row>
    <row r="22" spans="1:7" ht="13.5" thickBot="1" x14ac:dyDescent="0.25">
      <c r="A22" s="3" t="s">
        <v>13</v>
      </c>
      <c r="B22" s="26">
        <f>+B16+B10</f>
        <v>4610900</v>
      </c>
      <c r="C22" s="26">
        <f t="shared" ref="C22:G22" si="2">+C16+C10</f>
        <v>4355439</v>
      </c>
      <c r="D22" s="26">
        <f t="shared" si="2"/>
        <v>353970</v>
      </c>
      <c r="E22" s="26">
        <f t="shared" si="2"/>
        <v>841319</v>
      </c>
      <c r="F22" s="26">
        <f t="shared" si="2"/>
        <v>1303119</v>
      </c>
      <c r="G22" s="26">
        <f t="shared" si="2"/>
        <v>0</v>
      </c>
    </row>
    <row r="23" spans="1:7" ht="13.5" thickBot="1" x14ac:dyDescent="0.25">
      <c r="A23" s="4"/>
      <c r="B23" s="23"/>
      <c r="C23" s="23"/>
      <c r="D23" s="23"/>
      <c r="E23" s="23"/>
      <c r="F23" s="23"/>
      <c r="G23" s="23"/>
    </row>
    <row r="24" spans="1:7" ht="13.5" thickBot="1" x14ac:dyDescent="0.25">
      <c r="A24" s="4" t="s">
        <v>14</v>
      </c>
      <c r="B24" s="24">
        <v>60</v>
      </c>
      <c r="C24" s="24">
        <v>60</v>
      </c>
      <c r="D24" s="24">
        <v>58</v>
      </c>
      <c r="E24" s="24">
        <v>57</v>
      </c>
      <c r="F24" s="24">
        <v>55</v>
      </c>
      <c r="G24" s="24"/>
    </row>
    <row r="25" spans="1:7" ht="16.5" thickBot="1" x14ac:dyDescent="0.25">
      <c r="A25" s="6"/>
    </row>
    <row r="26" spans="1:7" ht="12.75" customHeight="1" thickBot="1" x14ac:dyDescent="0.25">
      <c r="A26" s="54" t="s">
        <v>48</v>
      </c>
      <c r="B26" s="55"/>
      <c r="C26" s="55"/>
      <c r="D26" s="55"/>
      <c r="E26" s="55"/>
      <c r="F26" s="55"/>
      <c r="G26" s="56"/>
    </row>
    <row r="27" spans="1:7" ht="12.75" customHeight="1" x14ac:dyDescent="0.2">
      <c r="A27" s="19" t="s">
        <v>2</v>
      </c>
      <c r="B27" s="48" t="s">
        <v>77</v>
      </c>
      <c r="C27" s="45" t="s">
        <v>78</v>
      </c>
      <c r="D27" s="33" t="s">
        <v>4</v>
      </c>
      <c r="E27" s="33" t="s">
        <v>4</v>
      </c>
      <c r="F27" s="33" t="s">
        <v>4</v>
      </c>
      <c r="G27" s="33" t="s">
        <v>4</v>
      </c>
    </row>
    <row r="28" spans="1:7" x14ac:dyDescent="0.2">
      <c r="A28" s="19" t="s">
        <v>3</v>
      </c>
      <c r="B28" s="49"/>
      <c r="C28" s="46"/>
      <c r="D28" s="31" t="s">
        <v>5</v>
      </c>
      <c r="E28" s="31" t="s">
        <v>5</v>
      </c>
      <c r="F28" s="31" t="s">
        <v>5</v>
      </c>
      <c r="G28" s="31" t="s">
        <v>5</v>
      </c>
    </row>
    <row r="29" spans="1:7" ht="26.25" thickBot="1" x14ac:dyDescent="0.25">
      <c r="A29" s="2"/>
      <c r="B29" s="50"/>
      <c r="C29" s="47"/>
      <c r="D29" s="34" t="s">
        <v>79</v>
      </c>
      <c r="E29" s="32" t="s">
        <v>80</v>
      </c>
      <c r="F29" s="32" t="s">
        <v>81</v>
      </c>
      <c r="G29" s="32" t="s">
        <v>82</v>
      </c>
    </row>
    <row r="30" spans="1:7" ht="13.5" thickBot="1" x14ac:dyDescent="0.25">
      <c r="A30" s="3" t="s">
        <v>6</v>
      </c>
      <c r="B30" s="26">
        <f>+B32+B33+B34</f>
        <v>12626800</v>
      </c>
      <c r="C30" s="26">
        <f t="shared" ref="C30:G30" si="3">+C32+C33+C34</f>
        <v>13306805</v>
      </c>
      <c r="D30" s="26">
        <f t="shared" si="3"/>
        <v>2697456</v>
      </c>
      <c r="E30" s="26">
        <f t="shared" si="3"/>
        <v>5890218</v>
      </c>
      <c r="F30" s="26">
        <f t="shared" si="3"/>
        <v>8656311</v>
      </c>
      <c r="G30" s="26">
        <f t="shared" si="3"/>
        <v>0</v>
      </c>
    </row>
    <row r="31" spans="1:7" ht="13.5" thickBot="1" x14ac:dyDescent="0.25">
      <c r="A31" s="4" t="s">
        <v>7</v>
      </c>
      <c r="B31" s="23"/>
      <c r="C31" s="23"/>
      <c r="D31" s="23"/>
      <c r="E31" s="23"/>
      <c r="F31" s="23"/>
      <c r="G31" s="23"/>
    </row>
    <row r="32" spans="1:7" ht="13.5" thickBot="1" x14ac:dyDescent="0.25">
      <c r="A32" s="5" t="s">
        <v>8</v>
      </c>
      <c r="B32" s="23">
        <v>6963800</v>
      </c>
      <c r="C32" s="23">
        <v>6983654</v>
      </c>
      <c r="D32" s="23">
        <v>1532879</v>
      </c>
      <c r="E32" s="23">
        <v>3217942</v>
      </c>
      <c r="F32" s="23">
        <v>4912623</v>
      </c>
      <c r="G32" s="23"/>
    </row>
    <row r="33" spans="1:7" ht="13.5" thickBot="1" x14ac:dyDescent="0.25">
      <c r="A33" s="5" t="s">
        <v>9</v>
      </c>
      <c r="B33" s="23">
        <v>5663000</v>
      </c>
      <c r="C33" s="23">
        <v>5747291</v>
      </c>
      <c r="D33" s="23">
        <v>1120185</v>
      </c>
      <c r="E33" s="23">
        <v>2317588</v>
      </c>
      <c r="F33" s="23">
        <v>3361069</v>
      </c>
      <c r="G33" s="23"/>
    </row>
    <row r="34" spans="1:7" ht="13.5" thickBot="1" x14ac:dyDescent="0.25">
      <c r="A34" s="5" t="s">
        <v>10</v>
      </c>
      <c r="B34" s="23">
        <v>0</v>
      </c>
      <c r="C34" s="23">
        <v>575860</v>
      </c>
      <c r="D34" s="23">
        <v>44392</v>
      </c>
      <c r="E34" s="23">
        <v>354688</v>
      </c>
      <c r="F34" s="23">
        <v>382619</v>
      </c>
      <c r="G34" s="23"/>
    </row>
    <row r="35" spans="1:7" ht="13.5" thickBot="1" x14ac:dyDescent="0.25">
      <c r="A35" s="4"/>
      <c r="B35" s="23"/>
      <c r="C35" s="23"/>
      <c r="D35" s="23"/>
      <c r="E35" s="23"/>
      <c r="F35" s="23"/>
      <c r="G35" s="23"/>
    </row>
    <row r="36" spans="1:7" ht="25.5" customHeight="1" thickBot="1" x14ac:dyDescent="0.25">
      <c r="A36" s="17" t="s">
        <v>11</v>
      </c>
      <c r="B36" s="30">
        <f>+SUM(B37:B40)</f>
        <v>464100</v>
      </c>
      <c r="C36" s="30">
        <f t="shared" ref="C36:G36" si="4">+SUM(C37:C40)</f>
        <v>256027</v>
      </c>
      <c r="D36" s="30">
        <f t="shared" si="4"/>
        <v>13474</v>
      </c>
      <c r="E36" s="30">
        <f t="shared" si="4"/>
        <v>11873</v>
      </c>
      <c r="F36" s="30">
        <f t="shared" si="4"/>
        <v>28866</v>
      </c>
      <c r="G36" s="30">
        <f t="shared" si="4"/>
        <v>0</v>
      </c>
    </row>
    <row r="37" spans="1:7" ht="13.5" thickBot="1" x14ac:dyDescent="0.25">
      <c r="A37" s="4" t="s">
        <v>21</v>
      </c>
      <c r="B37" s="23"/>
      <c r="C37" s="23"/>
      <c r="D37" s="23"/>
      <c r="E37" s="23"/>
      <c r="F37" s="23"/>
      <c r="G37" s="23"/>
    </row>
    <row r="38" spans="1:7" ht="39" thickBot="1" x14ac:dyDescent="0.25">
      <c r="A38" s="4" t="s">
        <v>63</v>
      </c>
      <c r="B38" s="23">
        <v>4100</v>
      </c>
      <c r="C38" s="23">
        <v>4100</v>
      </c>
      <c r="D38" s="23">
        <v>3474</v>
      </c>
      <c r="E38" s="23">
        <v>1873</v>
      </c>
      <c r="F38" s="23">
        <v>1873</v>
      </c>
      <c r="G38" s="23"/>
    </row>
    <row r="39" spans="1:7" ht="39" thickBot="1" x14ac:dyDescent="0.25">
      <c r="A39" s="4" t="s">
        <v>62</v>
      </c>
      <c r="B39" s="23">
        <v>460000</v>
      </c>
      <c r="C39" s="23">
        <v>251927</v>
      </c>
      <c r="D39" s="23">
        <v>10000</v>
      </c>
      <c r="E39" s="23">
        <v>10000</v>
      </c>
      <c r="F39" s="23">
        <v>26993</v>
      </c>
      <c r="G39" s="23"/>
    </row>
    <row r="40" spans="1:7" ht="13.5" thickBot="1" x14ac:dyDescent="0.25">
      <c r="A40" s="4"/>
      <c r="B40" s="23"/>
      <c r="C40" s="23"/>
      <c r="D40" s="23"/>
      <c r="E40" s="23"/>
      <c r="F40" s="23"/>
      <c r="G40" s="23"/>
    </row>
    <row r="41" spans="1:7" ht="13.5" thickBot="1" x14ac:dyDescent="0.25">
      <c r="A41" s="3" t="s">
        <v>13</v>
      </c>
      <c r="B41" s="26">
        <f>+B36+B30</f>
        <v>13090900</v>
      </c>
      <c r="C41" s="26">
        <f t="shared" ref="C41:G41" si="5">+C36+C30</f>
        <v>13562832</v>
      </c>
      <c r="D41" s="26">
        <f t="shared" si="5"/>
        <v>2710930</v>
      </c>
      <c r="E41" s="26">
        <f t="shared" si="5"/>
        <v>5902091</v>
      </c>
      <c r="F41" s="26">
        <f t="shared" si="5"/>
        <v>8685177</v>
      </c>
      <c r="G41" s="26">
        <f t="shared" si="5"/>
        <v>0</v>
      </c>
    </row>
    <row r="42" spans="1:7" ht="13.5" thickBot="1" x14ac:dyDescent="0.25">
      <c r="A42" s="4"/>
      <c r="B42" s="23"/>
      <c r="C42" s="23"/>
      <c r="D42" s="23"/>
      <c r="E42" s="23"/>
      <c r="F42" s="23"/>
      <c r="G42" s="23"/>
    </row>
    <row r="43" spans="1:7" ht="13.5" thickBot="1" x14ac:dyDescent="0.25">
      <c r="A43" s="4" t="s">
        <v>14</v>
      </c>
      <c r="B43" s="24">
        <v>517</v>
      </c>
      <c r="C43" s="24">
        <v>517</v>
      </c>
      <c r="D43" s="24">
        <v>469</v>
      </c>
      <c r="E43" s="24">
        <v>469</v>
      </c>
      <c r="F43" s="24">
        <v>471</v>
      </c>
      <c r="G43" s="24"/>
    </row>
    <row r="44" spans="1:7" ht="13.5" thickBot="1" x14ac:dyDescent="0.25"/>
    <row r="45" spans="1:7" ht="16.5" customHeight="1" thickBot="1" x14ac:dyDescent="0.25">
      <c r="A45" s="54" t="s">
        <v>50</v>
      </c>
      <c r="B45" s="55"/>
      <c r="C45" s="55"/>
      <c r="D45" s="55"/>
      <c r="E45" s="55"/>
      <c r="F45" s="55"/>
      <c r="G45" s="56"/>
    </row>
    <row r="46" spans="1:7" ht="12.75" customHeight="1" x14ac:dyDescent="0.2">
      <c r="A46" s="19" t="s">
        <v>2</v>
      </c>
      <c r="B46" s="48" t="s">
        <v>77</v>
      </c>
      <c r="C46" s="45" t="s">
        <v>78</v>
      </c>
      <c r="D46" s="33" t="s">
        <v>4</v>
      </c>
      <c r="E46" s="33" t="s">
        <v>4</v>
      </c>
      <c r="F46" s="33" t="s">
        <v>4</v>
      </c>
      <c r="G46" s="33" t="s">
        <v>4</v>
      </c>
    </row>
    <row r="47" spans="1:7" x14ac:dyDescent="0.2">
      <c r="A47" s="19" t="s">
        <v>3</v>
      </c>
      <c r="B47" s="49"/>
      <c r="C47" s="46"/>
      <c r="D47" s="31" t="s">
        <v>5</v>
      </c>
      <c r="E47" s="31" t="s">
        <v>5</v>
      </c>
      <c r="F47" s="31" t="s">
        <v>5</v>
      </c>
      <c r="G47" s="31" t="s">
        <v>5</v>
      </c>
    </row>
    <row r="48" spans="1:7" ht="26.25" thickBot="1" x14ac:dyDescent="0.25">
      <c r="A48" s="2"/>
      <c r="B48" s="50"/>
      <c r="C48" s="47"/>
      <c r="D48" s="34" t="s">
        <v>79</v>
      </c>
      <c r="E48" s="32" t="s">
        <v>80</v>
      </c>
      <c r="F48" s="32" t="s">
        <v>81</v>
      </c>
      <c r="G48" s="32" t="s">
        <v>82</v>
      </c>
    </row>
    <row r="49" spans="1:7" ht="13.5" thickBot="1" x14ac:dyDescent="0.25">
      <c r="A49" s="3" t="s">
        <v>6</v>
      </c>
      <c r="B49" s="26">
        <f>+B51+B52+B53</f>
        <v>94000</v>
      </c>
      <c r="C49" s="26">
        <f t="shared" ref="C49:G49" si="6">+C51+C52+C53</f>
        <v>94418</v>
      </c>
      <c r="D49" s="26">
        <f t="shared" si="6"/>
        <v>21894</v>
      </c>
      <c r="E49" s="26">
        <f t="shared" si="6"/>
        <v>45825</v>
      </c>
      <c r="F49" s="26">
        <f t="shared" si="6"/>
        <v>76054</v>
      </c>
      <c r="G49" s="26">
        <f t="shared" si="6"/>
        <v>0</v>
      </c>
    </row>
    <row r="50" spans="1:7" ht="13.5" thickBot="1" x14ac:dyDescent="0.25">
      <c r="A50" s="4" t="s">
        <v>7</v>
      </c>
      <c r="B50" s="23"/>
      <c r="C50" s="23"/>
      <c r="D50" s="23"/>
      <c r="E50" s="23"/>
      <c r="F50" s="23"/>
      <c r="G50" s="23"/>
    </row>
    <row r="51" spans="1:7" ht="13.5" thickBot="1" x14ac:dyDescent="0.25">
      <c r="A51" s="5" t="s">
        <v>8</v>
      </c>
      <c r="B51" s="23">
        <v>66700</v>
      </c>
      <c r="C51" s="23">
        <v>66700</v>
      </c>
      <c r="D51" s="23">
        <v>17870</v>
      </c>
      <c r="E51" s="23">
        <v>38780</v>
      </c>
      <c r="F51" s="23">
        <v>63950</v>
      </c>
      <c r="G51" s="23"/>
    </row>
    <row r="52" spans="1:7" ht="13.5" thickBot="1" x14ac:dyDescent="0.25">
      <c r="A52" s="5" t="s">
        <v>9</v>
      </c>
      <c r="B52" s="23">
        <v>27300</v>
      </c>
      <c r="C52" s="23">
        <v>27718</v>
      </c>
      <c r="D52" s="23">
        <v>4024</v>
      </c>
      <c r="E52" s="23">
        <v>7045</v>
      </c>
      <c r="F52" s="23">
        <v>12104</v>
      </c>
      <c r="G52" s="23"/>
    </row>
    <row r="53" spans="1:7" ht="13.5" thickBot="1" x14ac:dyDescent="0.25">
      <c r="A53" s="5" t="s">
        <v>10</v>
      </c>
      <c r="B53" s="23"/>
      <c r="C53" s="23"/>
      <c r="D53" s="23"/>
      <c r="E53" s="23"/>
      <c r="F53" s="23"/>
      <c r="G53" s="23"/>
    </row>
    <row r="54" spans="1:7" ht="13.5" thickBot="1" x14ac:dyDescent="0.25">
      <c r="A54" s="4"/>
      <c r="B54" s="23"/>
      <c r="C54" s="23"/>
      <c r="D54" s="23"/>
      <c r="E54" s="23"/>
      <c r="F54" s="23"/>
      <c r="G54" s="23"/>
    </row>
    <row r="55" spans="1:7" ht="26.25" thickBot="1" x14ac:dyDescent="0.25">
      <c r="A55" s="17" t="s">
        <v>11</v>
      </c>
      <c r="B55" s="30">
        <f>+SUM(B56:B59)</f>
        <v>402500</v>
      </c>
      <c r="C55" s="30">
        <f t="shared" ref="C55:G55" si="7">+SUM(C56:C59)</f>
        <v>406000</v>
      </c>
      <c r="D55" s="30">
        <f t="shared" si="7"/>
        <v>-3902</v>
      </c>
      <c r="E55" s="30">
        <f t="shared" si="7"/>
        <v>38987</v>
      </c>
      <c r="F55" s="30">
        <f t="shared" si="7"/>
        <v>143900</v>
      </c>
      <c r="G55" s="30">
        <f t="shared" si="7"/>
        <v>0</v>
      </c>
    </row>
    <row r="56" spans="1:7" ht="13.5" thickBot="1" x14ac:dyDescent="0.25">
      <c r="A56" s="4" t="s">
        <v>21</v>
      </c>
      <c r="B56" s="23"/>
      <c r="C56" s="23"/>
      <c r="D56" s="23"/>
      <c r="E56" s="23"/>
      <c r="F56" s="23"/>
      <c r="G56" s="23"/>
    </row>
    <row r="57" spans="1:7" ht="26.25" thickBot="1" x14ac:dyDescent="0.25">
      <c r="A57" s="4" t="s">
        <v>65</v>
      </c>
      <c r="B57" s="23">
        <v>2500</v>
      </c>
      <c r="C57" s="23">
        <v>2500</v>
      </c>
      <c r="D57" s="23"/>
      <c r="E57" s="23"/>
      <c r="F57" s="23"/>
      <c r="G57" s="23"/>
    </row>
    <row r="58" spans="1:7" ht="64.5" thickBot="1" x14ac:dyDescent="0.25">
      <c r="A58" s="4" t="s">
        <v>66</v>
      </c>
      <c r="B58" s="23">
        <v>400000</v>
      </c>
      <c r="C58" s="23">
        <v>403500</v>
      </c>
      <c r="D58" s="23">
        <v>-3902</v>
      </c>
      <c r="E58" s="23">
        <v>38987</v>
      </c>
      <c r="F58" s="23">
        <v>143900</v>
      </c>
      <c r="G58" s="23"/>
    </row>
    <row r="59" spans="1:7" ht="13.5" thickBot="1" x14ac:dyDescent="0.25">
      <c r="A59" s="4"/>
      <c r="B59" s="23"/>
      <c r="C59" s="23"/>
      <c r="D59" s="23"/>
      <c r="E59" s="23"/>
      <c r="F59" s="23"/>
      <c r="G59" s="23"/>
    </row>
    <row r="60" spans="1:7" ht="13.5" thickBot="1" x14ac:dyDescent="0.25">
      <c r="A60" s="3" t="s">
        <v>13</v>
      </c>
      <c r="B60" s="26">
        <f>+B55+B49</f>
        <v>496500</v>
      </c>
      <c r="C60" s="26">
        <f t="shared" ref="C60:G60" si="8">+C55+C49</f>
        <v>500418</v>
      </c>
      <c r="D60" s="26">
        <f t="shared" si="8"/>
        <v>17992</v>
      </c>
      <c r="E60" s="26">
        <f t="shared" si="8"/>
        <v>84812</v>
      </c>
      <c r="F60" s="26">
        <f t="shared" si="8"/>
        <v>219954</v>
      </c>
      <c r="G60" s="26">
        <f t="shared" si="8"/>
        <v>0</v>
      </c>
    </row>
    <row r="61" spans="1:7" ht="13.5" thickBot="1" x14ac:dyDescent="0.25">
      <c r="A61" s="4"/>
      <c r="B61" s="23"/>
      <c r="C61" s="23"/>
      <c r="D61" s="23"/>
      <c r="E61" s="23"/>
      <c r="F61" s="23"/>
      <c r="G61" s="23"/>
    </row>
    <row r="62" spans="1:7" ht="13.5" thickBot="1" x14ac:dyDescent="0.25">
      <c r="A62" s="4" t="s">
        <v>14</v>
      </c>
      <c r="B62" s="24">
        <v>5</v>
      </c>
      <c r="C62" s="24">
        <v>5</v>
      </c>
      <c r="D62" s="24">
        <v>4</v>
      </c>
      <c r="E62" s="24">
        <v>4</v>
      </c>
      <c r="F62" s="24">
        <v>4</v>
      </c>
      <c r="G62" s="24"/>
    </row>
    <row r="63" spans="1:7" ht="13.5" thickBot="1" x14ac:dyDescent="0.25"/>
    <row r="64" spans="1:7" ht="13.5" thickBot="1" x14ac:dyDescent="0.25">
      <c r="A64" s="54" t="s">
        <v>51</v>
      </c>
      <c r="B64" s="55"/>
      <c r="C64" s="55"/>
      <c r="D64" s="55"/>
      <c r="E64" s="55"/>
      <c r="F64" s="55"/>
      <c r="G64" s="56"/>
    </row>
    <row r="65" spans="1:7" ht="12.75" customHeight="1" x14ac:dyDescent="0.2">
      <c r="A65" s="19" t="s">
        <v>2</v>
      </c>
      <c r="B65" s="48" t="s">
        <v>77</v>
      </c>
      <c r="C65" s="45" t="s">
        <v>78</v>
      </c>
      <c r="D65" s="33" t="s">
        <v>4</v>
      </c>
      <c r="E65" s="33" t="s">
        <v>4</v>
      </c>
      <c r="F65" s="33" t="s">
        <v>4</v>
      </c>
      <c r="G65" s="33" t="s">
        <v>4</v>
      </c>
    </row>
    <row r="66" spans="1:7" x14ac:dyDescent="0.2">
      <c r="A66" s="19" t="s">
        <v>3</v>
      </c>
      <c r="B66" s="49"/>
      <c r="C66" s="46"/>
      <c r="D66" s="31" t="s">
        <v>5</v>
      </c>
      <c r="E66" s="31" t="s">
        <v>5</v>
      </c>
      <c r="F66" s="31" t="s">
        <v>5</v>
      </c>
      <c r="G66" s="31" t="s">
        <v>5</v>
      </c>
    </row>
    <row r="67" spans="1:7" ht="26.25" thickBot="1" x14ac:dyDescent="0.25">
      <c r="A67" s="2"/>
      <c r="B67" s="50"/>
      <c r="C67" s="47"/>
      <c r="D67" s="34" t="s">
        <v>79</v>
      </c>
      <c r="E67" s="32" t="s">
        <v>80</v>
      </c>
      <c r="F67" s="32" t="s">
        <v>81</v>
      </c>
      <c r="G67" s="32" t="s">
        <v>82</v>
      </c>
    </row>
    <row r="68" spans="1:7" ht="13.5" thickBot="1" x14ac:dyDescent="0.25">
      <c r="A68" s="3" t="s">
        <v>6</v>
      </c>
      <c r="B68" s="26">
        <f>+B70+B71+B72</f>
        <v>955400</v>
      </c>
      <c r="C68" s="26">
        <f t="shared" ref="C68:G68" si="9">+C70+C71+C72</f>
        <v>963400</v>
      </c>
      <c r="D68" s="26">
        <f t="shared" si="9"/>
        <v>242868</v>
      </c>
      <c r="E68" s="26">
        <f t="shared" si="9"/>
        <v>447156</v>
      </c>
      <c r="F68" s="26">
        <f t="shared" si="9"/>
        <v>665502</v>
      </c>
      <c r="G68" s="26">
        <f t="shared" si="9"/>
        <v>0</v>
      </c>
    </row>
    <row r="69" spans="1:7" ht="13.5" thickBot="1" x14ac:dyDescent="0.25">
      <c r="A69" s="4" t="s">
        <v>7</v>
      </c>
      <c r="B69" s="23"/>
      <c r="C69" s="23"/>
      <c r="D69" s="23"/>
      <c r="E69" s="23"/>
      <c r="F69" s="23"/>
      <c r="G69" s="23"/>
    </row>
    <row r="70" spans="1:7" ht="13.5" thickBot="1" x14ac:dyDescent="0.25">
      <c r="A70" s="5" t="s">
        <v>8</v>
      </c>
      <c r="B70" s="23">
        <v>265100</v>
      </c>
      <c r="C70" s="23">
        <v>265100</v>
      </c>
      <c r="D70" s="23">
        <v>121731</v>
      </c>
      <c r="E70" s="23">
        <v>259677</v>
      </c>
      <c r="F70" s="23">
        <v>327569</v>
      </c>
      <c r="G70" s="23"/>
    </row>
    <row r="71" spans="1:7" ht="13.5" thickBot="1" x14ac:dyDescent="0.25">
      <c r="A71" s="5" t="s">
        <v>9</v>
      </c>
      <c r="B71" s="23">
        <v>690300</v>
      </c>
      <c r="C71" s="23">
        <v>698300</v>
      </c>
      <c r="D71" s="23">
        <v>121137</v>
      </c>
      <c r="E71" s="23">
        <v>187479</v>
      </c>
      <c r="F71" s="23">
        <v>337933</v>
      </c>
      <c r="G71" s="23"/>
    </row>
    <row r="72" spans="1:7" ht="13.5" thickBot="1" x14ac:dyDescent="0.25">
      <c r="A72" s="5" t="s">
        <v>10</v>
      </c>
      <c r="B72" s="23"/>
      <c r="C72" s="23"/>
      <c r="D72" s="23"/>
      <c r="E72" s="23"/>
      <c r="F72" s="23"/>
      <c r="G72" s="23"/>
    </row>
    <row r="73" spans="1:7" ht="13.5" thickBot="1" x14ac:dyDescent="0.25">
      <c r="A73" s="4"/>
      <c r="B73" s="23"/>
      <c r="C73" s="23"/>
      <c r="D73" s="23"/>
      <c r="E73" s="23"/>
      <c r="F73" s="23"/>
      <c r="G73" s="23"/>
    </row>
    <row r="74" spans="1:7" ht="26.25" thickBot="1" x14ac:dyDescent="0.25">
      <c r="A74" s="17" t="s">
        <v>11</v>
      </c>
      <c r="B74" s="30">
        <f>+SUM(B75:B78)</f>
        <v>13459600</v>
      </c>
      <c r="C74" s="30">
        <f t="shared" ref="C74:G74" si="10">+SUM(C75:C78)</f>
        <v>13459600</v>
      </c>
      <c r="D74" s="30">
        <f t="shared" si="10"/>
        <v>3820028</v>
      </c>
      <c r="E74" s="30">
        <f t="shared" si="10"/>
        <v>7401044</v>
      </c>
      <c r="F74" s="30">
        <f t="shared" si="10"/>
        <v>10783564</v>
      </c>
      <c r="G74" s="30">
        <f t="shared" si="10"/>
        <v>0</v>
      </c>
    </row>
    <row r="75" spans="1:7" ht="13.5" thickBot="1" x14ac:dyDescent="0.25">
      <c r="A75" s="4" t="s">
        <v>21</v>
      </c>
      <c r="B75" s="23"/>
      <c r="C75" s="23"/>
      <c r="D75" s="23"/>
      <c r="E75" s="23"/>
      <c r="F75" s="23"/>
      <c r="G75" s="23"/>
    </row>
    <row r="76" spans="1:7" ht="39" thickBot="1" x14ac:dyDescent="0.25">
      <c r="A76" s="4" t="s">
        <v>68</v>
      </c>
      <c r="B76" s="23">
        <v>259600</v>
      </c>
      <c r="C76" s="23">
        <v>259600</v>
      </c>
      <c r="D76" s="23">
        <v>150288</v>
      </c>
      <c r="E76" s="23">
        <v>287504</v>
      </c>
      <c r="F76" s="23">
        <v>287504</v>
      </c>
      <c r="G76" s="23"/>
    </row>
    <row r="77" spans="1:7" ht="51.75" thickBot="1" x14ac:dyDescent="0.25">
      <c r="A77" s="4" t="s">
        <v>67</v>
      </c>
      <c r="B77" s="23">
        <v>13200000</v>
      </c>
      <c r="C77" s="23">
        <v>13200000</v>
      </c>
      <c r="D77" s="23">
        <v>3669740</v>
      </c>
      <c r="E77" s="23">
        <v>7113540</v>
      </c>
      <c r="F77" s="23">
        <v>10496060</v>
      </c>
      <c r="G77" s="23"/>
    </row>
    <row r="78" spans="1:7" ht="13.5" thickBot="1" x14ac:dyDescent="0.25">
      <c r="A78" s="4"/>
      <c r="B78" s="23"/>
      <c r="C78" s="23"/>
      <c r="D78" s="23"/>
      <c r="E78" s="23"/>
      <c r="F78" s="23"/>
      <c r="G78" s="23"/>
    </row>
    <row r="79" spans="1:7" ht="13.5" thickBot="1" x14ac:dyDescent="0.25">
      <c r="A79" s="3" t="s">
        <v>13</v>
      </c>
      <c r="B79" s="26">
        <f>+B74+B68</f>
        <v>14415000</v>
      </c>
      <c r="C79" s="26">
        <f t="shared" ref="C79:G79" si="11">+C74+C68</f>
        <v>14423000</v>
      </c>
      <c r="D79" s="26">
        <f t="shared" si="11"/>
        <v>4062896</v>
      </c>
      <c r="E79" s="26">
        <f t="shared" si="11"/>
        <v>7848200</v>
      </c>
      <c r="F79" s="26">
        <f t="shared" si="11"/>
        <v>11449066</v>
      </c>
      <c r="G79" s="26">
        <f t="shared" si="11"/>
        <v>0</v>
      </c>
    </row>
    <row r="80" spans="1:7" ht="13.5" thickBot="1" x14ac:dyDescent="0.25">
      <c r="A80" s="4"/>
      <c r="B80" s="23"/>
      <c r="C80" s="23"/>
      <c r="D80" s="23"/>
      <c r="E80" s="23"/>
      <c r="F80" s="23"/>
      <c r="G80" s="23"/>
    </row>
    <row r="81" spans="1:7" ht="13.5" thickBot="1" x14ac:dyDescent="0.25">
      <c r="A81" s="4" t="s">
        <v>14</v>
      </c>
      <c r="B81" s="24">
        <v>13</v>
      </c>
      <c r="C81" s="24">
        <v>13</v>
      </c>
      <c r="D81" s="24">
        <v>12</v>
      </c>
      <c r="E81" s="24">
        <v>12</v>
      </c>
      <c r="F81" s="24">
        <v>12</v>
      </c>
      <c r="G81" s="24"/>
    </row>
    <row r="82" spans="1:7" ht="13.5" thickBot="1" x14ac:dyDescent="0.25"/>
    <row r="83" spans="1:7" ht="13.5" thickBot="1" x14ac:dyDescent="0.25">
      <c r="A83" s="54" t="s">
        <v>52</v>
      </c>
      <c r="B83" s="55"/>
      <c r="C83" s="55"/>
      <c r="D83" s="55"/>
      <c r="E83" s="55"/>
      <c r="F83" s="55"/>
      <c r="G83" s="56"/>
    </row>
    <row r="84" spans="1:7" ht="12.75" customHeight="1" x14ac:dyDescent="0.2">
      <c r="A84" s="19" t="s">
        <v>2</v>
      </c>
      <c r="B84" s="48" t="s">
        <v>77</v>
      </c>
      <c r="C84" s="45" t="s">
        <v>78</v>
      </c>
      <c r="D84" s="33" t="s">
        <v>4</v>
      </c>
      <c r="E84" s="33" t="s">
        <v>4</v>
      </c>
      <c r="F84" s="33" t="s">
        <v>4</v>
      </c>
      <c r="G84" s="33" t="s">
        <v>4</v>
      </c>
    </row>
    <row r="85" spans="1:7" x14ac:dyDescent="0.2">
      <c r="A85" s="19" t="s">
        <v>3</v>
      </c>
      <c r="B85" s="49"/>
      <c r="C85" s="46"/>
      <c r="D85" s="31" t="s">
        <v>5</v>
      </c>
      <c r="E85" s="31" t="s">
        <v>5</v>
      </c>
      <c r="F85" s="31" t="s">
        <v>5</v>
      </c>
      <c r="G85" s="31" t="s">
        <v>5</v>
      </c>
    </row>
    <row r="86" spans="1:7" ht="26.25" thickBot="1" x14ac:dyDescent="0.25">
      <c r="A86" s="2"/>
      <c r="B86" s="50"/>
      <c r="C86" s="47"/>
      <c r="D86" s="34" t="s">
        <v>79</v>
      </c>
      <c r="E86" s="32" t="s">
        <v>80</v>
      </c>
      <c r="F86" s="32" t="s">
        <v>81</v>
      </c>
      <c r="G86" s="32" t="s">
        <v>82</v>
      </c>
    </row>
    <row r="87" spans="1:7" ht="13.5" thickBot="1" x14ac:dyDescent="0.25">
      <c r="A87" s="3" t="s">
        <v>6</v>
      </c>
      <c r="B87" s="26">
        <f>+B89+B90+B91</f>
        <v>79741600</v>
      </c>
      <c r="C87" s="26">
        <f t="shared" ref="C87:G87" si="12">+C89+C90+C91</f>
        <v>84024569</v>
      </c>
      <c r="D87" s="26">
        <f t="shared" si="12"/>
        <v>20066033</v>
      </c>
      <c r="E87" s="26">
        <f t="shared" si="12"/>
        <v>43567391</v>
      </c>
      <c r="F87" s="26">
        <f t="shared" si="12"/>
        <v>64530443</v>
      </c>
      <c r="G87" s="26">
        <f t="shared" si="12"/>
        <v>0</v>
      </c>
    </row>
    <row r="88" spans="1:7" ht="13.5" thickBot="1" x14ac:dyDescent="0.25">
      <c r="A88" s="4" t="s">
        <v>7</v>
      </c>
      <c r="B88" s="23"/>
      <c r="C88" s="23"/>
      <c r="D88" s="23"/>
      <c r="E88" s="23"/>
      <c r="F88" s="23"/>
      <c r="G88" s="23"/>
    </row>
    <row r="89" spans="1:7" ht="13.5" thickBot="1" x14ac:dyDescent="0.25">
      <c r="A89" s="5" t="s">
        <v>8</v>
      </c>
      <c r="B89" s="23">
        <v>54093400</v>
      </c>
      <c r="C89" s="23">
        <v>55288603</v>
      </c>
      <c r="D89" s="23">
        <v>14357098</v>
      </c>
      <c r="E89" s="23">
        <v>30526932</v>
      </c>
      <c r="F89" s="23">
        <v>45630498</v>
      </c>
      <c r="G89" s="23"/>
    </row>
    <row r="90" spans="1:7" ht="13.5" thickBot="1" x14ac:dyDescent="0.25">
      <c r="A90" s="5" t="s">
        <v>9</v>
      </c>
      <c r="B90" s="23">
        <v>22214500</v>
      </c>
      <c r="C90" s="23">
        <v>23772266</v>
      </c>
      <c r="D90" s="23">
        <v>5450698</v>
      </c>
      <c r="E90" s="23">
        <v>11760894</v>
      </c>
      <c r="F90" s="23">
        <v>16153560</v>
      </c>
      <c r="G90" s="23"/>
    </row>
    <row r="91" spans="1:7" ht="13.5" thickBot="1" x14ac:dyDescent="0.25">
      <c r="A91" s="5" t="s">
        <v>10</v>
      </c>
      <c r="B91" s="23">
        <v>3433700</v>
      </c>
      <c r="C91" s="23">
        <v>4963700</v>
      </c>
      <c r="D91" s="23">
        <v>258237</v>
      </c>
      <c r="E91" s="23">
        <v>1279565</v>
      </c>
      <c r="F91" s="23">
        <v>2746385</v>
      </c>
      <c r="G91" s="23"/>
    </row>
    <row r="92" spans="1:7" ht="13.5" thickBot="1" x14ac:dyDescent="0.25">
      <c r="A92" s="4"/>
      <c r="B92" s="23"/>
      <c r="C92" s="23"/>
      <c r="D92" s="23"/>
      <c r="E92" s="23"/>
      <c r="F92" s="23"/>
      <c r="G92" s="23"/>
    </row>
    <row r="93" spans="1:7" ht="26.25" thickBot="1" x14ac:dyDescent="0.25">
      <c r="A93" s="17" t="s">
        <v>11</v>
      </c>
      <c r="B93" s="30">
        <f>+SUM(B94:B97)</f>
        <v>1457800</v>
      </c>
      <c r="C93" s="30">
        <f t="shared" ref="C93:G93" si="13">+SUM(C94:C97)</f>
        <v>1284235</v>
      </c>
      <c r="D93" s="30">
        <f t="shared" si="13"/>
        <v>32827</v>
      </c>
      <c r="E93" s="30">
        <f t="shared" si="13"/>
        <v>269755</v>
      </c>
      <c r="F93" s="30">
        <f t="shared" si="13"/>
        <v>696793</v>
      </c>
      <c r="G93" s="30">
        <f t="shared" si="13"/>
        <v>0</v>
      </c>
    </row>
    <row r="94" spans="1:7" ht="13.5" thickBot="1" x14ac:dyDescent="0.25">
      <c r="A94" s="4" t="s">
        <v>21</v>
      </c>
      <c r="B94" s="23"/>
      <c r="C94" s="23"/>
      <c r="D94" s="23"/>
      <c r="E94" s="23"/>
      <c r="F94" s="23"/>
      <c r="G94" s="23"/>
    </row>
    <row r="95" spans="1:7" ht="39" thickBot="1" x14ac:dyDescent="0.25">
      <c r="A95" s="4" t="s">
        <v>69</v>
      </c>
      <c r="B95" s="23">
        <v>7800</v>
      </c>
      <c r="C95" s="23">
        <v>7800</v>
      </c>
      <c r="D95" s="23"/>
      <c r="E95" s="23"/>
      <c r="F95" s="23"/>
      <c r="G95" s="23"/>
    </row>
    <row r="96" spans="1:7" ht="51.75" thickBot="1" x14ac:dyDescent="0.25">
      <c r="A96" s="4" t="s">
        <v>70</v>
      </c>
      <c r="B96" s="23">
        <v>1450000</v>
      </c>
      <c r="C96" s="23">
        <v>1276435</v>
      </c>
      <c r="D96" s="23">
        <v>32827</v>
      </c>
      <c r="E96" s="23">
        <v>269755</v>
      </c>
      <c r="F96" s="23">
        <v>696793</v>
      </c>
      <c r="G96" s="23"/>
    </row>
    <row r="97" spans="1:7" ht="13.5" thickBot="1" x14ac:dyDescent="0.25">
      <c r="A97" s="4"/>
      <c r="B97" s="23"/>
      <c r="C97" s="23"/>
      <c r="D97" s="23"/>
      <c r="E97" s="23"/>
      <c r="F97" s="23"/>
      <c r="G97" s="23"/>
    </row>
    <row r="98" spans="1:7" ht="13.5" thickBot="1" x14ac:dyDescent="0.25">
      <c r="A98" s="3" t="s">
        <v>13</v>
      </c>
      <c r="B98" s="26">
        <f>+B93+B87</f>
        <v>81199400</v>
      </c>
      <c r="C98" s="26">
        <f t="shared" ref="C98:G98" si="14">+C93+C87</f>
        <v>85308804</v>
      </c>
      <c r="D98" s="26">
        <f t="shared" si="14"/>
        <v>20098860</v>
      </c>
      <c r="E98" s="26">
        <f t="shared" si="14"/>
        <v>43837146</v>
      </c>
      <c r="F98" s="26">
        <f t="shared" si="14"/>
        <v>65227236</v>
      </c>
      <c r="G98" s="26">
        <f t="shared" si="14"/>
        <v>0</v>
      </c>
    </row>
    <row r="99" spans="1:7" ht="13.5" thickBot="1" x14ac:dyDescent="0.25">
      <c r="A99" s="4"/>
      <c r="B99" s="23"/>
      <c r="C99" s="23"/>
      <c r="D99" s="23"/>
      <c r="E99" s="23"/>
      <c r="F99" s="23"/>
      <c r="G99" s="23"/>
    </row>
    <row r="100" spans="1:7" ht="13.5" thickBot="1" x14ac:dyDescent="0.25">
      <c r="A100" s="4" t="s">
        <v>14</v>
      </c>
      <c r="B100" s="24">
        <v>3896</v>
      </c>
      <c r="C100" s="24">
        <v>3896</v>
      </c>
      <c r="D100" s="24">
        <v>4359</v>
      </c>
      <c r="E100" s="24">
        <v>4378</v>
      </c>
      <c r="F100" s="24">
        <v>4362</v>
      </c>
      <c r="G100" s="24"/>
    </row>
    <row r="101" spans="1:7" ht="13.5" thickBot="1" x14ac:dyDescent="0.25"/>
    <row r="102" spans="1:7" ht="13.5" thickBot="1" x14ac:dyDescent="0.25">
      <c r="A102" s="54" t="s">
        <v>53</v>
      </c>
      <c r="B102" s="55"/>
      <c r="C102" s="55"/>
      <c r="D102" s="55"/>
      <c r="E102" s="55"/>
      <c r="F102" s="55"/>
      <c r="G102" s="56"/>
    </row>
    <row r="103" spans="1:7" ht="12.75" customHeight="1" x14ac:dyDescent="0.2">
      <c r="A103" s="19" t="s">
        <v>2</v>
      </c>
      <c r="B103" s="48" t="s">
        <v>77</v>
      </c>
      <c r="C103" s="45" t="s">
        <v>78</v>
      </c>
      <c r="D103" s="33" t="s">
        <v>4</v>
      </c>
      <c r="E103" s="33" t="s">
        <v>4</v>
      </c>
      <c r="F103" s="33" t="s">
        <v>4</v>
      </c>
      <c r="G103" s="33" t="s">
        <v>4</v>
      </c>
    </row>
    <row r="104" spans="1:7" x14ac:dyDescent="0.2">
      <c r="A104" s="19" t="s">
        <v>3</v>
      </c>
      <c r="B104" s="49"/>
      <c r="C104" s="46"/>
      <c r="D104" s="31" t="s">
        <v>5</v>
      </c>
      <c r="E104" s="31" t="s">
        <v>5</v>
      </c>
      <c r="F104" s="31" t="s">
        <v>5</v>
      </c>
      <c r="G104" s="31" t="s">
        <v>5</v>
      </c>
    </row>
    <row r="105" spans="1:7" ht="26.25" thickBot="1" x14ac:dyDescent="0.25">
      <c r="A105" s="2"/>
      <c r="B105" s="50"/>
      <c r="C105" s="47"/>
      <c r="D105" s="34" t="s">
        <v>79</v>
      </c>
      <c r="E105" s="32" t="s">
        <v>80</v>
      </c>
      <c r="F105" s="32" t="s">
        <v>81</v>
      </c>
      <c r="G105" s="32" t="s">
        <v>82</v>
      </c>
    </row>
    <row r="106" spans="1:7" ht="13.5" thickBot="1" x14ac:dyDescent="0.25">
      <c r="A106" s="3" t="s">
        <v>6</v>
      </c>
      <c r="B106" s="26">
        <f>+B108+B109+B110</f>
        <v>0</v>
      </c>
      <c r="C106" s="26">
        <f t="shared" ref="C106:G106" si="15">+C108+C109+C110</f>
        <v>15000</v>
      </c>
      <c r="D106" s="26">
        <f t="shared" si="15"/>
        <v>0</v>
      </c>
      <c r="E106" s="26">
        <f t="shared" si="15"/>
        <v>15000</v>
      </c>
      <c r="F106" s="26">
        <f t="shared" si="15"/>
        <v>15000</v>
      </c>
      <c r="G106" s="26">
        <f t="shared" si="15"/>
        <v>0</v>
      </c>
    </row>
    <row r="107" spans="1:7" ht="13.5" thickBot="1" x14ac:dyDescent="0.25">
      <c r="A107" s="4" t="s">
        <v>7</v>
      </c>
      <c r="B107" s="23"/>
      <c r="C107" s="23"/>
      <c r="D107" s="23"/>
      <c r="E107" s="23"/>
      <c r="F107" s="23"/>
      <c r="G107" s="23"/>
    </row>
    <row r="108" spans="1:7" ht="13.5" thickBot="1" x14ac:dyDescent="0.25">
      <c r="A108" s="5" t="s">
        <v>8</v>
      </c>
      <c r="B108" s="23"/>
      <c r="C108" s="23">
        <v>15000</v>
      </c>
      <c r="D108" s="23"/>
      <c r="E108" s="23">
        <v>15000</v>
      </c>
      <c r="F108" s="23">
        <v>15000</v>
      </c>
      <c r="G108" s="23"/>
    </row>
    <row r="109" spans="1:7" ht="13.5" thickBot="1" x14ac:dyDescent="0.25">
      <c r="A109" s="5" t="s">
        <v>9</v>
      </c>
      <c r="B109" s="23"/>
      <c r="C109" s="23"/>
      <c r="D109" s="23"/>
      <c r="E109" s="23"/>
      <c r="F109" s="23"/>
      <c r="G109" s="23"/>
    </row>
    <row r="110" spans="1:7" ht="13.5" thickBot="1" x14ac:dyDescent="0.25">
      <c r="A110" s="5" t="s">
        <v>10</v>
      </c>
      <c r="B110" s="23"/>
      <c r="C110" s="23"/>
      <c r="D110" s="23"/>
      <c r="E110" s="23"/>
      <c r="F110" s="23"/>
      <c r="G110" s="23"/>
    </row>
    <row r="111" spans="1:7" ht="13.5" thickBot="1" x14ac:dyDescent="0.25">
      <c r="A111" s="4"/>
      <c r="B111" s="23"/>
      <c r="C111" s="23"/>
      <c r="D111" s="23"/>
      <c r="E111" s="23"/>
      <c r="F111" s="23"/>
      <c r="G111" s="23"/>
    </row>
    <row r="112" spans="1:7" ht="26.25" thickBot="1" x14ac:dyDescent="0.25">
      <c r="A112" s="17" t="s">
        <v>11</v>
      </c>
      <c r="B112" s="30">
        <f>+SUM(B113:B116)</f>
        <v>740000</v>
      </c>
      <c r="C112" s="30">
        <f t="shared" ref="C112:G112" si="16">+SUM(C113:C116)</f>
        <v>599373</v>
      </c>
      <c r="D112" s="30">
        <f t="shared" si="16"/>
        <v>0</v>
      </c>
      <c r="E112" s="30">
        <f t="shared" si="16"/>
        <v>497445</v>
      </c>
      <c r="F112" s="30">
        <f t="shared" si="16"/>
        <v>597435</v>
      </c>
      <c r="G112" s="30">
        <f t="shared" si="16"/>
        <v>0</v>
      </c>
    </row>
    <row r="113" spans="1:7" ht="13.5" thickBot="1" x14ac:dyDescent="0.25">
      <c r="A113" s="4" t="s">
        <v>21</v>
      </c>
      <c r="B113" s="23"/>
      <c r="C113" s="23"/>
      <c r="D113" s="23"/>
      <c r="E113" s="23"/>
      <c r="F113" s="23"/>
      <c r="G113" s="23"/>
    </row>
    <row r="114" spans="1:7" ht="13.5" thickBot="1" x14ac:dyDescent="0.25">
      <c r="A114" s="4" t="s">
        <v>71</v>
      </c>
      <c r="B114" s="23">
        <v>740000</v>
      </c>
      <c r="C114" s="23">
        <v>599373</v>
      </c>
      <c r="D114" s="23"/>
      <c r="E114" s="23">
        <v>497445</v>
      </c>
      <c r="F114" s="23">
        <v>597435</v>
      </c>
      <c r="G114" s="23"/>
    </row>
    <row r="115" spans="1:7" ht="13.5" thickBot="1" x14ac:dyDescent="0.25">
      <c r="A115" s="4" t="s">
        <v>12</v>
      </c>
      <c r="B115" s="23"/>
      <c r="C115" s="23"/>
      <c r="D115" s="23"/>
      <c r="E115" s="23"/>
      <c r="F115" s="23"/>
      <c r="G115" s="23"/>
    </row>
    <row r="116" spans="1:7" ht="13.5" thickBot="1" x14ac:dyDescent="0.25">
      <c r="A116" s="4"/>
      <c r="B116" s="23"/>
      <c r="C116" s="23"/>
      <c r="D116" s="23"/>
      <c r="E116" s="23"/>
      <c r="F116" s="23"/>
      <c r="G116" s="23"/>
    </row>
    <row r="117" spans="1:7" ht="13.5" thickBot="1" x14ac:dyDescent="0.25">
      <c r="A117" s="3" t="s">
        <v>13</v>
      </c>
      <c r="B117" s="26">
        <f>+B112+B106</f>
        <v>740000</v>
      </c>
      <c r="C117" s="26">
        <f t="shared" ref="C117:G117" si="17">+C112+C106</f>
        <v>614373</v>
      </c>
      <c r="D117" s="26">
        <f t="shared" si="17"/>
        <v>0</v>
      </c>
      <c r="E117" s="26">
        <f t="shared" si="17"/>
        <v>512445</v>
      </c>
      <c r="F117" s="26">
        <f t="shared" si="17"/>
        <v>612435</v>
      </c>
      <c r="G117" s="26">
        <f t="shared" si="17"/>
        <v>0</v>
      </c>
    </row>
    <row r="118" spans="1:7" ht="13.5" thickBot="1" x14ac:dyDescent="0.25">
      <c r="A118" s="4"/>
      <c r="B118" s="23"/>
      <c r="C118" s="23"/>
      <c r="D118" s="23"/>
      <c r="E118" s="23"/>
      <c r="F118" s="23"/>
      <c r="G118" s="23"/>
    </row>
    <row r="119" spans="1:7" ht="13.5" thickBot="1" x14ac:dyDescent="0.25">
      <c r="A119" s="4" t="s">
        <v>14</v>
      </c>
      <c r="B119" s="24"/>
      <c r="C119" s="24"/>
      <c r="D119" s="24"/>
      <c r="E119" s="24"/>
      <c r="F119" s="24"/>
      <c r="G119" s="24"/>
    </row>
    <row r="120" spans="1:7" ht="13.5" thickBot="1" x14ac:dyDescent="0.25"/>
    <row r="121" spans="1:7" ht="13.5" thickBot="1" x14ac:dyDescent="0.25">
      <c r="A121" s="54" t="s">
        <v>54</v>
      </c>
      <c r="B121" s="55"/>
      <c r="C121" s="55"/>
      <c r="D121" s="55"/>
      <c r="E121" s="55"/>
      <c r="F121" s="55"/>
      <c r="G121" s="56"/>
    </row>
    <row r="122" spans="1:7" ht="12.75" customHeight="1" x14ac:dyDescent="0.2">
      <c r="A122" s="19" t="s">
        <v>2</v>
      </c>
      <c r="B122" s="48" t="s">
        <v>77</v>
      </c>
      <c r="C122" s="45" t="s">
        <v>78</v>
      </c>
      <c r="D122" s="33" t="s">
        <v>4</v>
      </c>
      <c r="E122" s="33" t="s">
        <v>4</v>
      </c>
      <c r="F122" s="33" t="s">
        <v>4</v>
      </c>
      <c r="G122" s="33" t="s">
        <v>4</v>
      </c>
    </row>
    <row r="123" spans="1:7" x14ac:dyDescent="0.2">
      <c r="A123" s="19" t="s">
        <v>3</v>
      </c>
      <c r="B123" s="49"/>
      <c r="C123" s="46"/>
      <c r="D123" s="31" t="s">
        <v>5</v>
      </c>
      <c r="E123" s="31" t="s">
        <v>5</v>
      </c>
      <c r="F123" s="31" t="s">
        <v>5</v>
      </c>
      <c r="G123" s="31" t="s">
        <v>5</v>
      </c>
    </row>
    <row r="124" spans="1:7" ht="26.25" thickBot="1" x14ac:dyDescent="0.25">
      <c r="A124" s="2"/>
      <c r="B124" s="50"/>
      <c r="C124" s="47"/>
      <c r="D124" s="34" t="s">
        <v>79</v>
      </c>
      <c r="E124" s="32" t="s">
        <v>80</v>
      </c>
      <c r="F124" s="32" t="s">
        <v>81</v>
      </c>
      <c r="G124" s="32" t="s">
        <v>82</v>
      </c>
    </row>
    <row r="125" spans="1:7" ht="13.5" thickBot="1" x14ac:dyDescent="0.25">
      <c r="A125" s="3" t="s">
        <v>6</v>
      </c>
      <c r="B125" s="26">
        <f>+B127+B128+B129</f>
        <v>350000</v>
      </c>
      <c r="C125" s="26">
        <f t="shared" ref="C125:G125" si="18">+C127+C128+C129</f>
        <v>350000</v>
      </c>
      <c r="D125" s="26">
        <f t="shared" si="18"/>
        <v>77350</v>
      </c>
      <c r="E125" s="26">
        <f t="shared" si="18"/>
        <v>188038</v>
      </c>
      <c r="F125" s="26">
        <f t="shared" si="18"/>
        <v>259407</v>
      </c>
      <c r="G125" s="26">
        <f t="shared" si="18"/>
        <v>0</v>
      </c>
    </row>
    <row r="126" spans="1:7" ht="13.5" thickBot="1" x14ac:dyDescent="0.25">
      <c r="A126" s="4" t="s">
        <v>7</v>
      </c>
      <c r="B126" s="23"/>
      <c r="C126" s="23"/>
      <c r="D126" s="23"/>
      <c r="E126" s="23"/>
      <c r="F126" s="23"/>
      <c r="G126" s="23"/>
    </row>
    <row r="127" spans="1:7" ht="13.5" thickBot="1" x14ac:dyDescent="0.25">
      <c r="A127" s="5" t="s">
        <v>8</v>
      </c>
      <c r="B127" s="23">
        <v>157000</v>
      </c>
      <c r="C127" s="23">
        <v>157000</v>
      </c>
      <c r="D127" s="23">
        <v>67873</v>
      </c>
      <c r="E127" s="23">
        <v>169673</v>
      </c>
      <c r="F127" s="23">
        <v>234708</v>
      </c>
      <c r="G127" s="23"/>
    </row>
    <row r="128" spans="1:7" ht="13.5" thickBot="1" x14ac:dyDescent="0.25">
      <c r="A128" s="5" t="s">
        <v>9</v>
      </c>
      <c r="B128" s="23">
        <v>193000</v>
      </c>
      <c r="C128" s="23">
        <v>193000</v>
      </c>
      <c r="D128" s="23">
        <v>9477</v>
      </c>
      <c r="E128" s="23">
        <v>18365</v>
      </c>
      <c r="F128" s="23">
        <v>24699</v>
      </c>
      <c r="G128" s="23"/>
    </row>
    <row r="129" spans="1:7" ht="13.5" thickBot="1" x14ac:dyDescent="0.25">
      <c r="A129" s="5" t="s">
        <v>10</v>
      </c>
      <c r="B129" s="23"/>
      <c r="C129" s="23"/>
      <c r="D129" s="23"/>
      <c r="E129" s="23"/>
      <c r="F129" s="23"/>
      <c r="G129" s="23"/>
    </row>
    <row r="130" spans="1:7" ht="13.5" thickBot="1" x14ac:dyDescent="0.25">
      <c r="A130" s="4"/>
      <c r="B130" s="23"/>
      <c r="C130" s="23"/>
      <c r="D130" s="23"/>
      <c r="E130" s="23"/>
      <c r="F130" s="23"/>
      <c r="G130" s="23"/>
    </row>
    <row r="131" spans="1:7" ht="26.25" thickBot="1" x14ac:dyDescent="0.25">
      <c r="A131" s="17" t="s">
        <v>11</v>
      </c>
      <c r="B131" s="30">
        <f>+SUM(B132:B135)</f>
        <v>60100</v>
      </c>
      <c r="C131" s="30">
        <f t="shared" ref="C131:G131" si="19">+SUM(C132:C135)</f>
        <v>60100</v>
      </c>
      <c r="D131" s="30">
        <f t="shared" si="19"/>
        <v>0</v>
      </c>
      <c r="E131" s="30">
        <f t="shared" si="19"/>
        <v>0</v>
      </c>
      <c r="F131" s="30">
        <f t="shared" si="19"/>
        <v>0</v>
      </c>
      <c r="G131" s="30">
        <f t="shared" si="19"/>
        <v>0</v>
      </c>
    </row>
    <row r="132" spans="1:7" ht="13.5" thickBot="1" x14ac:dyDescent="0.25">
      <c r="A132" s="4" t="s">
        <v>21</v>
      </c>
      <c r="B132" s="23"/>
      <c r="C132" s="23"/>
      <c r="D132" s="23"/>
      <c r="E132" s="23"/>
      <c r="F132" s="23"/>
      <c r="G132" s="23"/>
    </row>
    <row r="133" spans="1:7" ht="39" thickBot="1" x14ac:dyDescent="0.25">
      <c r="A133" s="4" t="s">
        <v>72</v>
      </c>
      <c r="B133" s="23">
        <v>60100</v>
      </c>
      <c r="C133" s="23">
        <v>60100</v>
      </c>
      <c r="D133" s="23"/>
      <c r="E133" s="23"/>
      <c r="F133" s="23"/>
      <c r="G133" s="23"/>
    </row>
    <row r="134" spans="1:7" ht="13.5" thickBot="1" x14ac:dyDescent="0.25">
      <c r="A134" s="4" t="s">
        <v>12</v>
      </c>
      <c r="B134" s="23"/>
      <c r="C134" s="23"/>
      <c r="D134" s="23"/>
      <c r="E134" s="23"/>
      <c r="F134" s="23"/>
      <c r="G134" s="23"/>
    </row>
    <row r="135" spans="1:7" ht="13.5" thickBot="1" x14ac:dyDescent="0.25">
      <c r="A135" s="4"/>
      <c r="B135" s="23"/>
      <c r="C135" s="23"/>
      <c r="D135" s="23"/>
      <c r="E135" s="23"/>
      <c r="F135" s="23"/>
      <c r="G135" s="23"/>
    </row>
    <row r="136" spans="1:7" ht="13.5" thickBot="1" x14ac:dyDescent="0.25">
      <c r="A136" s="3" t="s">
        <v>13</v>
      </c>
      <c r="B136" s="26">
        <f>+B131+B125</f>
        <v>410100</v>
      </c>
      <c r="C136" s="26">
        <f t="shared" ref="C136:G136" si="20">+C131+C125</f>
        <v>410100</v>
      </c>
      <c r="D136" s="26">
        <f t="shared" si="20"/>
        <v>77350</v>
      </c>
      <c r="E136" s="26">
        <f t="shared" si="20"/>
        <v>188038</v>
      </c>
      <c r="F136" s="26">
        <f t="shared" si="20"/>
        <v>259407</v>
      </c>
      <c r="G136" s="26">
        <f t="shared" si="20"/>
        <v>0</v>
      </c>
    </row>
    <row r="137" spans="1:7" ht="13.5" thickBot="1" x14ac:dyDescent="0.25">
      <c r="A137" s="4"/>
      <c r="B137" s="23"/>
      <c r="C137" s="23"/>
      <c r="D137" s="23"/>
      <c r="E137" s="23"/>
      <c r="F137" s="23"/>
      <c r="G137" s="23"/>
    </row>
    <row r="138" spans="1:7" ht="13.5" thickBot="1" x14ac:dyDescent="0.25">
      <c r="A138" s="4" t="s">
        <v>14</v>
      </c>
      <c r="B138" s="24">
        <v>10</v>
      </c>
      <c r="C138" s="24">
        <v>10</v>
      </c>
      <c r="D138" s="24">
        <v>10</v>
      </c>
      <c r="E138" s="24">
        <v>10</v>
      </c>
      <c r="F138" s="24">
        <v>10</v>
      </c>
      <c r="G138" s="24"/>
    </row>
    <row r="139" spans="1:7" ht="13.5" thickBot="1" x14ac:dyDescent="0.25"/>
    <row r="140" spans="1:7" ht="27" customHeight="1" thickBot="1" x14ac:dyDescent="0.25">
      <c r="A140" s="54" t="s">
        <v>55</v>
      </c>
      <c r="B140" s="55"/>
      <c r="C140" s="55"/>
      <c r="D140" s="55"/>
      <c r="E140" s="55"/>
      <c r="F140" s="55"/>
      <c r="G140" s="56"/>
    </row>
    <row r="141" spans="1:7" ht="12.75" customHeight="1" x14ac:dyDescent="0.2">
      <c r="A141" s="19" t="s">
        <v>2</v>
      </c>
      <c r="B141" s="48" t="s">
        <v>77</v>
      </c>
      <c r="C141" s="45" t="s">
        <v>78</v>
      </c>
      <c r="D141" s="33" t="s">
        <v>4</v>
      </c>
      <c r="E141" s="33" t="s">
        <v>4</v>
      </c>
      <c r="F141" s="33" t="s">
        <v>4</v>
      </c>
      <c r="G141" s="33" t="s">
        <v>4</v>
      </c>
    </row>
    <row r="142" spans="1:7" x14ac:dyDescent="0.2">
      <c r="A142" s="19" t="s">
        <v>3</v>
      </c>
      <c r="B142" s="49"/>
      <c r="C142" s="46"/>
      <c r="D142" s="31" t="s">
        <v>5</v>
      </c>
      <c r="E142" s="31" t="s">
        <v>5</v>
      </c>
      <c r="F142" s="31" t="s">
        <v>5</v>
      </c>
      <c r="G142" s="31" t="s">
        <v>5</v>
      </c>
    </row>
    <row r="143" spans="1:7" ht="26.25" thickBot="1" x14ac:dyDescent="0.25">
      <c r="A143" s="2"/>
      <c r="B143" s="50"/>
      <c r="C143" s="47"/>
      <c r="D143" s="34" t="s">
        <v>79</v>
      </c>
      <c r="E143" s="32" t="s">
        <v>80</v>
      </c>
      <c r="F143" s="32" t="s">
        <v>81</v>
      </c>
      <c r="G143" s="32" t="s">
        <v>82</v>
      </c>
    </row>
    <row r="144" spans="1:7" ht="13.5" thickBot="1" x14ac:dyDescent="0.25">
      <c r="A144" s="3" t="s">
        <v>6</v>
      </c>
      <c r="B144" s="26">
        <f>+B146+B147+B148</f>
        <v>3515600</v>
      </c>
      <c r="C144" s="26">
        <f t="shared" ref="C144:G144" si="21">+C146+C147+C148</f>
        <v>3569861</v>
      </c>
      <c r="D144" s="26">
        <f t="shared" si="21"/>
        <v>768212</v>
      </c>
      <c r="E144" s="26">
        <f t="shared" si="21"/>
        <v>1579051</v>
      </c>
      <c r="F144" s="26">
        <f t="shared" si="21"/>
        <v>2393045</v>
      </c>
      <c r="G144" s="26">
        <f t="shared" si="21"/>
        <v>0</v>
      </c>
    </row>
    <row r="145" spans="1:7" ht="13.5" thickBot="1" x14ac:dyDescent="0.25">
      <c r="A145" s="4" t="s">
        <v>7</v>
      </c>
      <c r="B145" s="23"/>
      <c r="C145" s="23"/>
      <c r="D145" s="23"/>
      <c r="E145" s="23"/>
      <c r="F145" s="23"/>
      <c r="G145" s="23"/>
    </row>
    <row r="146" spans="1:7" ht="13.5" thickBot="1" x14ac:dyDescent="0.25">
      <c r="A146" s="5" t="s">
        <v>8</v>
      </c>
      <c r="B146" s="23">
        <v>2542700</v>
      </c>
      <c r="C146" s="23">
        <v>2728107</v>
      </c>
      <c r="D146" s="23">
        <v>556282</v>
      </c>
      <c r="E146" s="23">
        <v>1169456</v>
      </c>
      <c r="F146" s="23">
        <v>1762550</v>
      </c>
      <c r="G146" s="23"/>
    </row>
    <row r="147" spans="1:7" ht="13.5" thickBot="1" x14ac:dyDescent="0.25">
      <c r="A147" s="5" t="s">
        <v>9</v>
      </c>
      <c r="B147" s="23">
        <v>972900</v>
      </c>
      <c r="C147" s="23">
        <v>837758</v>
      </c>
      <c r="D147" s="23">
        <v>153155</v>
      </c>
      <c r="E147" s="23">
        <v>328420</v>
      </c>
      <c r="F147" s="23">
        <v>564054</v>
      </c>
      <c r="G147" s="23"/>
    </row>
    <row r="148" spans="1:7" ht="13.5" thickBot="1" x14ac:dyDescent="0.25">
      <c r="A148" s="5" t="s">
        <v>10</v>
      </c>
      <c r="B148" s="23">
        <v>0</v>
      </c>
      <c r="C148" s="23">
        <v>3996</v>
      </c>
      <c r="D148" s="23">
        <v>58775</v>
      </c>
      <c r="E148" s="23">
        <v>81175</v>
      </c>
      <c r="F148" s="23">
        <v>66441</v>
      </c>
      <c r="G148" s="23"/>
    </row>
    <row r="149" spans="1:7" ht="13.5" thickBot="1" x14ac:dyDescent="0.25">
      <c r="A149" s="4"/>
      <c r="B149" s="23"/>
      <c r="C149" s="23"/>
      <c r="D149" s="23"/>
      <c r="E149" s="23"/>
      <c r="F149" s="23"/>
      <c r="G149" s="23"/>
    </row>
    <row r="150" spans="1:7" ht="26.25" thickBot="1" x14ac:dyDescent="0.25">
      <c r="A150" s="17" t="s">
        <v>11</v>
      </c>
      <c r="B150" s="30">
        <f>+SUM(B151:B158)</f>
        <v>840500</v>
      </c>
      <c r="C150" s="30">
        <f t="shared" ref="C150:G150" si="22">+SUM(C151:C158)</f>
        <v>799350</v>
      </c>
      <c r="D150" s="30">
        <f t="shared" si="22"/>
        <v>39482</v>
      </c>
      <c r="E150" s="30">
        <f t="shared" si="22"/>
        <v>236663</v>
      </c>
      <c r="F150" s="30">
        <f t="shared" si="22"/>
        <v>449411</v>
      </c>
      <c r="G150" s="30">
        <f t="shared" si="22"/>
        <v>0</v>
      </c>
    </row>
    <row r="151" spans="1:7" ht="13.5" thickBot="1" x14ac:dyDescent="0.25">
      <c r="A151" s="4" t="s">
        <v>21</v>
      </c>
      <c r="B151" s="23"/>
      <c r="C151" s="23"/>
      <c r="D151" s="23"/>
      <c r="E151" s="23"/>
      <c r="F151" s="23"/>
      <c r="G151" s="23"/>
    </row>
    <row r="152" spans="1:7" ht="26.25" thickBot="1" x14ac:dyDescent="0.25">
      <c r="A152" s="4" t="s">
        <v>64</v>
      </c>
      <c r="B152" s="23">
        <v>14700</v>
      </c>
      <c r="C152" s="23">
        <v>14700</v>
      </c>
      <c r="D152" s="23">
        <v>6182</v>
      </c>
      <c r="E152" s="23">
        <v>7393</v>
      </c>
      <c r="F152" s="23">
        <v>7393</v>
      </c>
      <c r="G152" s="23"/>
    </row>
    <row r="153" spans="1:7" ht="39" thickBot="1" x14ac:dyDescent="0.25">
      <c r="A153" s="4" t="s">
        <v>74</v>
      </c>
      <c r="B153" s="23">
        <v>400000</v>
      </c>
      <c r="C153" s="23">
        <f>400000-7139-10000-15000-2000-4500-25211</f>
        <v>336150</v>
      </c>
      <c r="D153" s="23"/>
      <c r="E153" s="23"/>
      <c r="F153" s="23">
        <v>130300</v>
      </c>
      <c r="G153" s="23"/>
    </row>
    <row r="154" spans="1:7" ht="51.75" thickBot="1" x14ac:dyDescent="0.25">
      <c r="A154" s="4" t="s">
        <v>86</v>
      </c>
      <c r="B154" s="23">
        <v>325000</v>
      </c>
      <c r="C154" s="23">
        <f>325000-18500-2000-5000-6000-3500-6300</f>
        <v>283700</v>
      </c>
      <c r="D154" s="23">
        <v>8100</v>
      </c>
      <c r="E154" s="23">
        <v>105070</v>
      </c>
      <c r="F154" s="23">
        <f>75745+57850</f>
        <v>133595</v>
      </c>
      <c r="G154" s="23"/>
    </row>
    <row r="155" spans="1:7" ht="26.25" thickBot="1" x14ac:dyDescent="0.25">
      <c r="A155" s="4" t="s">
        <v>73</v>
      </c>
      <c r="B155" s="23">
        <v>100800</v>
      </c>
      <c r="C155" s="23">
        <v>100800</v>
      </c>
      <c r="D155" s="23">
        <v>25200</v>
      </c>
      <c r="E155" s="23">
        <v>60200</v>
      </c>
      <c r="F155" s="23">
        <v>114800</v>
      </c>
      <c r="G155" s="23"/>
    </row>
    <row r="156" spans="1:7" ht="13.5" thickBot="1" x14ac:dyDescent="0.25">
      <c r="A156" s="4" t="s">
        <v>91</v>
      </c>
      <c r="B156" s="23"/>
      <c r="C156" s="23"/>
      <c r="D156" s="23"/>
      <c r="E156" s="23"/>
      <c r="F156" s="23">
        <v>-677</v>
      </c>
      <c r="G156" s="23"/>
    </row>
    <row r="157" spans="1:7" ht="26.25" thickBot="1" x14ac:dyDescent="0.25">
      <c r="A157" s="4" t="s">
        <v>88</v>
      </c>
      <c r="B157" s="23"/>
      <c r="C157" s="23">
        <v>64000</v>
      </c>
      <c r="D157" s="23"/>
      <c r="E157" s="23">
        <v>64000</v>
      </c>
      <c r="F157" s="23">
        <v>64000</v>
      </c>
      <c r="G157" s="23"/>
    </row>
    <row r="158" spans="1:7" ht="13.5" thickBot="1" x14ac:dyDescent="0.25">
      <c r="A158" s="4"/>
      <c r="B158" s="23"/>
      <c r="C158" s="23"/>
      <c r="D158" s="23"/>
      <c r="E158" s="23"/>
      <c r="F158" s="23"/>
      <c r="G158" s="23"/>
    </row>
    <row r="159" spans="1:7" ht="13.5" thickBot="1" x14ac:dyDescent="0.25">
      <c r="A159" s="3" t="s">
        <v>13</v>
      </c>
      <c r="B159" s="26">
        <f>+B150+B144</f>
        <v>4356100</v>
      </c>
      <c r="C159" s="26">
        <f t="shared" ref="C159:G159" si="23">+C150+C144</f>
        <v>4369211</v>
      </c>
      <c r="D159" s="26">
        <f t="shared" si="23"/>
        <v>807694</v>
      </c>
      <c r="E159" s="26">
        <f t="shared" si="23"/>
        <v>1815714</v>
      </c>
      <c r="F159" s="26">
        <f t="shared" si="23"/>
        <v>2842456</v>
      </c>
      <c r="G159" s="26">
        <f t="shared" si="23"/>
        <v>0</v>
      </c>
    </row>
    <row r="160" spans="1:7" ht="13.5" thickBot="1" x14ac:dyDescent="0.25">
      <c r="A160" s="4"/>
      <c r="B160" s="23"/>
      <c r="C160" s="23"/>
      <c r="D160" s="23"/>
      <c r="E160" s="23"/>
      <c r="F160" s="23"/>
      <c r="G160" s="23"/>
    </row>
    <row r="161" spans="1:7" ht="13.5" thickBot="1" x14ac:dyDescent="0.25">
      <c r="A161" s="4" t="s">
        <v>14</v>
      </c>
      <c r="B161" s="24">
        <v>213</v>
      </c>
      <c r="C161" s="24">
        <v>213</v>
      </c>
      <c r="D161" s="24">
        <v>213</v>
      </c>
      <c r="E161" s="24">
        <v>213</v>
      </c>
      <c r="F161" s="24">
        <v>213</v>
      </c>
      <c r="G161" s="24"/>
    </row>
    <row r="162" spans="1:7" ht="13.5" thickBot="1" x14ac:dyDescent="0.25"/>
    <row r="163" spans="1:7" ht="22.5" customHeight="1" thickBot="1" x14ac:dyDescent="0.25">
      <c r="A163" s="54" t="s">
        <v>56</v>
      </c>
      <c r="B163" s="55"/>
      <c r="C163" s="55"/>
      <c r="D163" s="55"/>
      <c r="E163" s="55"/>
      <c r="F163" s="55"/>
      <c r="G163" s="56"/>
    </row>
    <row r="164" spans="1:7" ht="12.75" customHeight="1" x14ac:dyDescent="0.2">
      <c r="A164" s="19" t="s">
        <v>2</v>
      </c>
      <c r="B164" s="48" t="s">
        <v>77</v>
      </c>
      <c r="C164" s="45" t="s">
        <v>78</v>
      </c>
      <c r="D164" s="33" t="s">
        <v>4</v>
      </c>
      <c r="E164" s="33" t="s">
        <v>4</v>
      </c>
      <c r="F164" s="33" t="s">
        <v>4</v>
      </c>
      <c r="G164" s="33" t="s">
        <v>4</v>
      </c>
    </row>
    <row r="165" spans="1:7" x14ac:dyDescent="0.2">
      <c r="A165" s="19" t="s">
        <v>3</v>
      </c>
      <c r="B165" s="49"/>
      <c r="C165" s="46"/>
      <c r="D165" s="31" t="s">
        <v>5</v>
      </c>
      <c r="E165" s="31" t="s">
        <v>5</v>
      </c>
      <c r="F165" s="31" t="s">
        <v>5</v>
      </c>
      <c r="G165" s="31" t="s">
        <v>5</v>
      </c>
    </row>
    <row r="166" spans="1:7" ht="26.25" thickBot="1" x14ac:dyDescent="0.25">
      <c r="A166" s="2"/>
      <c r="B166" s="50"/>
      <c r="C166" s="47"/>
      <c r="D166" s="34" t="s">
        <v>79</v>
      </c>
      <c r="E166" s="32" t="s">
        <v>80</v>
      </c>
      <c r="F166" s="32" t="s">
        <v>81</v>
      </c>
      <c r="G166" s="32" t="s">
        <v>82</v>
      </c>
    </row>
    <row r="167" spans="1:7" ht="13.5" thickBot="1" x14ac:dyDescent="0.25">
      <c r="A167" s="3" t="s">
        <v>6</v>
      </c>
      <c r="B167" s="26">
        <f>+B169+B170+B171</f>
        <v>3895000</v>
      </c>
      <c r="C167" s="26">
        <f t="shared" ref="C167:G167" si="24">+C169+C170+C171</f>
        <v>4412319</v>
      </c>
      <c r="D167" s="26">
        <f t="shared" si="24"/>
        <v>846050</v>
      </c>
      <c r="E167" s="26">
        <f t="shared" si="24"/>
        <v>1891695</v>
      </c>
      <c r="F167" s="26">
        <f t="shared" si="24"/>
        <v>2715576</v>
      </c>
      <c r="G167" s="26">
        <f t="shared" si="24"/>
        <v>0</v>
      </c>
    </row>
    <row r="168" spans="1:7" ht="13.5" thickBot="1" x14ac:dyDescent="0.25">
      <c r="A168" s="4" t="s">
        <v>7</v>
      </c>
      <c r="B168" s="23"/>
      <c r="C168" s="23"/>
      <c r="D168" s="23"/>
      <c r="E168" s="23"/>
      <c r="F168" s="23"/>
      <c r="G168" s="23"/>
    </row>
    <row r="169" spans="1:7" ht="13.5" thickBot="1" x14ac:dyDescent="0.25">
      <c r="A169" s="5" t="s">
        <v>8</v>
      </c>
      <c r="B169" s="23">
        <v>625100</v>
      </c>
      <c r="C169" s="23">
        <v>625100</v>
      </c>
      <c r="D169" s="23">
        <v>97140</v>
      </c>
      <c r="E169" s="23">
        <v>209061</v>
      </c>
      <c r="F169" s="23">
        <v>301965</v>
      </c>
      <c r="G169" s="23"/>
    </row>
    <row r="170" spans="1:7" ht="13.5" thickBot="1" x14ac:dyDescent="0.25">
      <c r="A170" s="5" t="s">
        <v>9</v>
      </c>
      <c r="B170" s="23">
        <v>3269900</v>
      </c>
      <c r="C170" s="23">
        <v>3778056</v>
      </c>
      <c r="D170" s="23">
        <v>748910</v>
      </c>
      <c r="E170" s="23">
        <v>1673471</v>
      </c>
      <c r="F170" s="23">
        <v>2404448</v>
      </c>
      <c r="G170" s="23"/>
    </row>
    <row r="171" spans="1:7" ht="13.5" thickBot="1" x14ac:dyDescent="0.25">
      <c r="A171" s="5" t="s">
        <v>10</v>
      </c>
      <c r="B171" s="23">
        <v>0</v>
      </c>
      <c r="C171" s="23">
        <v>9163</v>
      </c>
      <c r="D171" s="23"/>
      <c r="E171" s="23">
        <v>9163</v>
      </c>
      <c r="F171" s="23">
        <v>9163</v>
      </c>
      <c r="G171" s="23"/>
    </row>
    <row r="172" spans="1:7" ht="13.5" thickBot="1" x14ac:dyDescent="0.25">
      <c r="A172" s="4"/>
      <c r="B172" s="23"/>
      <c r="C172" s="23"/>
      <c r="D172" s="23"/>
      <c r="E172" s="23"/>
      <c r="F172" s="23"/>
      <c r="G172" s="23"/>
    </row>
    <row r="173" spans="1:7" ht="26.25" thickBot="1" x14ac:dyDescent="0.25">
      <c r="A173" s="17" t="s">
        <v>11</v>
      </c>
      <c r="B173" s="30">
        <f>+SUM(B174:B177)</f>
        <v>64400</v>
      </c>
      <c r="C173" s="30">
        <f t="shared" ref="C173:G173" si="25">+SUM(C174:C177)</f>
        <v>84400</v>
      </c>
      <c r="D173" s="30">
        <f t="shared" si="25"/>
        <v>36916</v>
      </c>
      <c r="E173" s="30">
        <f t="shared" si="25"/>
        <v>57894</v>
      </c>
      <c r="F173" s="30">
        <f t="shared" si="25"/>
        <v>57894</v>
      </c>
      <c r="G173" s="30">
        <f t="shared" si="25"/>
        <v>0</v>
      </c>
    </row>
    <row r="174" spans="1:7" ht="13.5" thickBot="1" x14ac:dyDescent="0.25">
      <c r="A174" s="4" t="s">
        <v>21</v>
      </c>
      <c r="B174" s="23"/>
      <c r="C174" s="23"/>
      <c r="D174" s="23"/>
      <c r="E174" s="23"/>
      <c r="F174" s="23"/>
      <c r="G174" s="23"/>
    </row>
    <row r="175" spans="1:7" ht="39" thickBot="1" x14ac:dyDescent="0.25">
      <c r="A175" s="4" t="s">
        <v>75</v>
      </c>
      <c r="B175" s="23">
        <v>64400</v>
      </c>
      <c r="C175" s="23">
        <v>64400</v>
      </c>
      <c r="D175" s="23">
        <v>36916</v>
      </c>
      <c r="E175" s="23">
        <v>37894</v>
      </c>
      <c r="F175" s="23">
        <v>37894</v>
      </c>
      <c r="G175" s="23"/>
    </row>
    <row r="176" spans="1:7" ht="26.25" thickBot="1" x14ac:dyDescent="0.25">
      <c r="A176" s="4" t="s">
        <v>87</v>
      </c>
      <c r="B176" s="23"/>
      <c r="C176" s="23">
        <v>20000</v>
      </c>
      <c r="D176" s="23"/>
      <c r="E176" s="23">
        <v>20000</v>
      </c>
      <c r="F176" s="23">
        <v>20000</v>
      </c>
      <c r="G176" s="23"/>
    </row>
    <row r="177" spans="1:7" ht="13.5" thickBot="1" x14ac:dyDescent="0.25">
      <c r="A177" s="4"/>
      <c r="B177" s="23"/>
      <c r="C177" s="23"/>
      <c r="D177" s="23"/>
      <c r="E177" s="23"/>
      <c r="F177" s="23"/>
      <c r="G177" s="23"/>
    </row>
    <row r="178" spans="1:7" ht="13.5" thickBot="1" x14ac:dyDescent="0.25">
      <c r="A178" s="3" t="s">
        <v>13</v>
      </c>
      <c r="B178" s="26">
        <f>+B173+B167</f>
        <v>3959400</v>
      </c>
      <c r="C178" s="26">
        <f t="shared" ref="C178:G178" si="26">+C173+C167</f>
        <v>4496719</v>
      </c>
      <c r="D178" s="26">
        <f t="shared" si="26"/>
        <v>882966</v>
      </c>
      <c r="E178" s="26">
        <f t="shared" si="26"/>
        <v>1949589</v>
      </c>
      <c r="F178" s="26">
        <f t="shared" si="26"/>
        <v>2773470</v>
      </c>
      <c r="G178" s="26">
        <f t="shared" si="26"/>
        <v>0</v>
      </c>
    </row>
    <row r="179" spans="1:7" ht="13.5" thickBot="1" x14ac:dyDescent="0.25">
      <c r="A179" s="4"/>
      <c r="B179" s="23"/>
      <c r="C179" s="23"/>
      <c r="D179" s="23"/>
      <c r="E179" s="23"/>
      <c r="F179" s="23"/>
      <c r="G179" s="23"/>
    </row>
    <row r="180" spans="1:7" ht="13.5" thickBot="1" x14ac:dyDescent="0.25">
      <c r="A180" s="4" t="s">
        <v>14</v>
      </c>
      <c r="B180" s="24">
        <v>45</v>
      </c>
      <c r="C180" s="24">
        <v>45</v>
      </c>
      <c r="D180" s="24">
        <v>38</v>
      </c>
      <c r="E180" s="24">
        <v>37</v>
      </c>
      <c r="F180" s="24">
        <v>37</v>
      </c>
      <c r="G180" s="24"/>
    </row>
    <row r="181" spans="1:7" ht="13.5" thickBot="1" x14ac:dyDescent="0.25"/>
    <row r="182" spans="1:7" ht="22.5" customHeight="1" thickBot="1" x14ac:dyDescent="0.25">
      <c r="A182" s="54" t="s">
        <v>57</v>
      </c>
      <c r="B182" s="55"/>
      <c r="C182" s="55"/>
      <c r="D182" s="55"/>
      <c r="E182" s="55"/>
      <c r="F182" s="55"/>
      <c r="G182" s="56"/>
    </row>
    <row r="183" spans="1:7" ht="12.75" customHeight="1" x14ac:dyDescent="0.2">
      <c r="A183" s="19" t="s">
        <v>2</v>
      </c>
      <c r="B183" s="48" t="s">
        <v>77</v>
      </c>
      <c r="C183" s="45" t="s">
        <v>78</v>
      </c>
      <c r="D183" s="33" t="s">
        <v>4</v>
      </c>
      <c r="E183" s="33" t="s">
        <v>4</v>
      </c>
      <c r="F183" s="33" t="s">
        <v>4</v>
      </c>
      <c r="G183" s="33" t="s">
        <v>4</v>
      </c>
    </row>
    <row r="184" spans="1:7" x14ac:dyDescent="0.2">
      <c r="A184" s="19" t="s">
        <v>3</v>
      </c>
      <c r="B184" s="49"/>
      <c r="C184" s="46"/>
      <c r="D184" s="31" t="s">
        <v>5</v>
      </c>
      <c r="E184" s="31" t="s">
        <v>5</v>
      </c>
      <c r="F184" s="31" t="s">
        <v>5</v>
      </c>
      <c r="G184" s="31" t="s">
        <v>5</v>
      </c>
    </row>
    <row r="185" spans="1:7" ht="26.25" thickBot="1" x14ac:dyDescent="0.25">
      <c r="A185" s="2"/>
      <c r="B185" s="50"/>
      <c r="C185" s="47"/>
      <c r="D185" s="34" t="s">
        <v>79</v>
      </c>
      <c r="E185" s="32" t="s">
        <v>80</v>
      </c>
      <c r="F185" s="32" t="s">
        <v>81</v>
      </c>
      <c r="G185" s="32" t="s">
        <v>82</v>
      </c>
    </row>
    <row r="186" spans="1:7" ht="13.5" thickBot="1" x14ac:dyDescent="0.25">
      <c r="A186" s="3" t="s">
        <v>6</v>
      </c>
      <c r="B186" s="26">
        <f>+B188+B189+B190</f>
        <v>28786200</v>
      </c>
      <c r="C186" s="26">
        <f t="shared" ref="C186:G186" si="27">+C188+C189+C190</f>
        <v>32039881</v>
      </c>
      <c r="D186" s="26">
        <f t="shared" si="27"/>
        <v>6779036</v>
      </c>
      <c r="E186" s="26">
        <f t="shared" si="27"/>
        <v>13806650</v>
      </c>
      <c r="F186" s="26">
        <f t="shared" si="27"/>
        <v>20840637</v>
      </c>
      <c r="G186" s="26">
        <f t="shared" si="27"/>
        <v>0</v>
      </c>
    </row>
    <row r="187" spans="1:7" ht="13.5" thickBot="1" x14ac:dyDescent="0.25">
      <c r="A187" s="4" t="s">
        <v>7</v>
      </c>
      <c r="B187" s="23"/>
      <c r="C187" s="23"/>
      <c r="D187" s="23"/>
      <c r="E187" s="23"/>
      <c r="F187" s="23"/>
      <c r="G187" s="23"/>
    </row>
    <row r="188" spans="1:7" ht="13.5" thickBot="1" x14ac:dyDescent="0.25">
      <c r="A188" s="5" t="s">
        <v>8</v>
      </c>
      <c r="B188" s="23">
        <v>21214200</v>
      </c>
      <c r="C188" s="23">
        <v>22901629</v>
      </c>
      <c r="D188" s="23">
        <v>5583351</v>
      </c>
      <c r="E188" s="23">
        <v>11767148</v>
      </c>
      <c r="F188" s="23">
        <v>17493648</v>
      </c>
      <c r="G188" s="23"/>
    </row>
    <row r="189" spans="1:7" ht="13.5" thickBot="1" x14ac:dyDescent="0.25">
      <c r="A189" s="5" t="s">
        <v>9</v>
      </c>
      <c r="B189" s="23">
        <v>7472000</v>
      </c>
      <c r="C189" s="23">
        <v>8936455</v>
      </c>
      <c r="D189" s="23">
        <v>1150508</v>
      </c>
      <c r="E189" s="23">
        <v>1982638</v>
      </c>
      <c r="F189" s="23">
        <v>3028844</v>
      </c>
      <c r="G189" s="23"/>
    </row>
    <row r="190" spans="1:7" ht="13.5" thickBot="1" x14ac:dyDescent="0.25">
      <c r="A190" s="5" t="s">
        <v>10</v>
      </c>
      <c r="B190" s="23">
        <v>100000</v>
      </c>
      <c r="C190" s="23">
        <v>201797</v>
      </c>
      <c r="D190" s="23">
        <v>45177</v>
      </c>
      <c r="E190" s="23">
        <v>56864</v>
      </c>
      <c r="F190" s="23">
        <v>318145</v>
      </c>
      <c r="G190" s="23"/>
    </row>
    <row r="191" spans="1:7" ht="13.5" thickBot="1" x14ac:dyDescent="0.25">
      <c r="A191" s="4"/>
      <c r="B191" s="23"/>
      <c r="C191" s="23"/>
      <c r="D191" s="23"/>
      <c r="E191" s="23"/>
      <c r="F191" s="23"/>
      <c r="G191" s="23"/>
    </row>
    <row r="192" spans="1:7" ht="26.25" thickBot="1" x14ac:dyDescent="0.25">
      <c r="A192" s="17" t="s">
        <v>11</v>
      </c>
      <c r="B192" s="30">
        <f>+SUM(B193:B196)</f>
        <v>365700</v>
      </c>
      <c r="C192" s="30">
        <f t="shared" ref="C192:G192" si="28">+SUM(C193:C196)</f>
        <v>806907</v>
      </c>
      <c r="D192" s="30">
        <f t="shared" si="28"/>
        <v>179123</v>
      </c>
      <c r="E192" s="30">
        <f t="shared" si="28"/>
        <v>408200</v>
      </c>
      <c r="F192" s="30">
        <f t="shared" si="28"/>
        <v>491376</v>
      </c>
      <c r="G192" s="30">
        <f t="shared" si="28"/>
        <v>0</v>
      </c>
    </row>
    <row r="193" spans="1:7" ht="13.5" thickBot="1" x14ac:dyDescent="0.25">
      <c r="A193" s="4" t="s">
        <v>21</v>
      </c>
      <c r="B193" s="23"/>
      <c r="C193" s="23"/>
      <c r="D193" s="23"/>
      <c r="E193" s="23"/>
      <c r="F193" s="23"/>
      <c r="G193" s="23"/>
    </row>
    <row r="194" spans="1:7" ht="13.5" thickBot="1" x14ac:dyDescent="0.25">
      <c r="A194" s="4" t="s">
        <v>76</v>
      </c>
      <c r="B194" s="23">
        <v>365700</v>
      </c>
      <c r="C194" s="23">
        <v>806907</v>
      </c>
      <c r="D194" s="23">
        <v>179123</v>
      </c>
      <c r="E194" s="23">
        <v>408200</v>
      </c>
      <c r="F194" s="23">
        <v>491376</v>
      </c>
      <c r="G194" s="23"/>
    </row>
    <row r="195" spans="1:7" ht="13.5" thickBot="1" x14ac:dyDescent="0.25">
      <c r="A195" s="4" t="s">
        <v>12</v>
      </c>
      <c r="B195" s="23"/>
      <c r="C195" s="23"/>
      <c r="D195" s="23"/>
      <c r="E195" s="23"/>
      <c r="F195" s="23"/>
      <c r="G195" s="23"/>
    </row>
    <row r="196" spans="1:7" ht="13.5" thickBot="1" x14ac:dyDescent="0.25">
      <c r="A196" s="4"/>
      <c r="B196" s="23"/>
      <c r="C196" s="23"/>
      <c r="D196" s="23"/>
      <c r="E196" s="23"/>
      <c r="F196" s="23"/>
      <c r="G196" s="23"/>
    </row>
    <row r="197" spans="1:7" ht="13.5" thickBot="1" x14ac:dyDescent="0.25">
      <c r="A197" s="3" t="s">
        <v>13</v>
      </c>
      <c r="B197" s="26">
        <f>+B192+B186</f>
        <v>29151900</v>
      </c>
      <c r="C197" s="26">
        <f t="shared" ref="C197:G197" si="29">+C192+C186</f>
        <v>32846788</v>
      </c>
      <c r="D197" s="26">
        <f t="shared" si="29"/>
        <v>6958159</v>
      </c>
      <c r="E197" s="26">
        <f t="shared" si="29"/>
        <v>14214850</v>
      </c>
      <c r="F197" s="26">
        <f t="shared" si="29"/>
        <v>21332013</v>
      </c>
      <c r="G197" s="26">
        <f t="shared" si="29"/>
        <v>0</v>
      </c>
    </row>
    <row r="198" spans="1:7" ht="13.5" thickBot="1" x14ac:dyDescent="0.25">
      <c r="A198" s="4"/>
      <c r="B198" s="23"/>
      <c r="C198" s="23"/>
      <c r="D198" s="23"/>
      <c r="E198" s="23"/>
      <c r="F198" s="23"/>
      <c r="G198" s="23"/>
    </row>
    <row r="199" spans="1:7" ht="13.5" thickBot="1" x14ac:dyDescent="0.25">
      <c r="A199" s="4" t="s">
        <v>14</v>
      </c>
      <c r="B199" s="24">
        <v>1609</v>
      </c>
      <c r="C199" s="24">
        <v>1627</v>
      </c>
      <c r="D199" s="24">
        <v>1619</v>
      </c>
      <c r="E199" s="24">
        <v>1629</v>
      </c>
      <c r="F199" s="24">
        <v>1640</v>
      </c>
      <c r="G199" s="24"/>
    </row>
    <row r="200" spans="1:7" ht="13.5" thickBot="1" x14ac:dyDescent="0.25"/>
    <row r="201" spans="1:7" ht="13.5" customHeight="1" thickBot="1" x14ac:dyDescent="0.25">
      <c r="A201" s="54" t="s">
        <v>58</v>
      </c>
      <c r="B201" s="55"/>
      <c r="C201" s="55"/>
      <c r="D201" s="55"/>
      <c r="E201" s="55"/>
      <c r="F201" s="55"/>
      <c r="G201" s="56"/>
    </row>
    <row r="202" spans="1:7" ht="12.75" customHeight="1" x14ac:dyDescent="0.2">
      <c r="A202" s="19" t="s">
        <v>2</v>
      </c>
      <c r="B202" s="48" t="s">
        <v>77</v>
      </c>
      <c r="C202" s="45" t="s">
        <v>78</v>
      </c>
      <c r="D202" s="33" t="s">
        <v>4</v>
      </c>
      <c r="E202" s="33" t="s">
        <v>4</v>
      </c>
      <c r="F202" s="33" t="s">
        <v>4</v>
      </c>
      <c r="G202" s="33" t="s">
        <v>4</v>
      </c>
    </row>
    <row r="203" spans="1:7" x14ac:dyDescent="0.2">
      <c r="A203" s="19" t="s">
        <v>3</v>
      </c>
      <c r="B203" s="49"/>
      <c r="C203" s="46"/>
      <c r="D203" s="31" t="s">
        <v>5</v>
      </c>
      <c r="E203" s="31" t="s">
        <v>5</v>
      </c>
      <c r="F203" s="31" t="s">
        <v>5</v>
      </c>
      <c r="G203" s="31" t="s">
        <v>5</v>
      </c>
    </row>
    <row r="204" spans="1:7" ht="26.25" thickBot="1" x14ac:dyDescent="0.25">
      <c r="A204" s="2"/>
      <c r="B204" s="50"/>
      <c r="C204" s="47"/>
      <c r="D204" s="34" t="s">
        <v>79</v>
      </c>
      <c r="E204" s="32" t="s">
        <v>80</v>
      </c>
      <c r="F204" s="32" t="s">
        <v>81</v>
      </c>
      <c r="G204" s="32" t="s">
        <v>82</v>
      </c>
    </row>
    <row r="205" spans="1:7" ht="13.5" thickBot="1" x14ac:dyDescent="0.25">
      <c r="A205" s="3" t="s">
        <v>6</v>
      </c>
      <c r="B205" s="26">
        <f>+B207+B208+B209</f>
        <v>4713700</v>
      </c>
      <c r="C205" s="26">
        <f t="shared" ref="C205:G205" si="30">+C207+C208+C209</f>
        <v>4737830</v>
      </c>
      <c r="D205" s="26">
        <f t="shared" si="30"/>
        <v>1035535</v>
      </c>
      <c r="E205" s="26">
        <f t="shared" si="30"/>
        <v>1915799</v>
      </c>
      <c r="F205" s="26">
        <f t="shared" si="30"/>
        <v>2749174</v>
      </c>
      <c r="G205" s="26">
        <f t="shared" si="30"/>
        <v>0</v>
      </c>
    </row>
    <row r="206" spans="1:7" ht="13.5" thickBot="1" x14ac:dyDescent="0.25">
      <c r="A206" s="4" t="s">
        <v>7</v>
      </c>
      <c r="B206" s="23"/>
      <c r="C206" s="23"/>
      <c r="D206" s="23"/>
      <c r="E206" s="23"/>
      <c r="F206" s="23"/>
      <c r="G206" s="23"/>
    </row>
    <row r="207" spans="1:7" ht="13.5" thickBot="1" x14ac:dyDescent="0.25">
      <c r="A207" s="5" t="s">
        <v>8</v>
      </c>
      <c r="B207" s="23">
        <v>1805900</v>
      </c>
      <c r="C207" s="23">
        <v>1828476</v>
      </c>
      <c r="D207" s="23">
        <v>542997</v>
      </c>
      <c r="E207" s="23">
        <v>1142573</v>
      </c>
      <c r="F207" s="23">
        <v>1696520</v>
      </c>
      <c r="G207" s="23"/>
    </row>
    <row r="208" spans="1:7" ht="13.5" thickBot="1" x14ac:dyDescent="0.25">
      <c r="A208" s="5" t="s">
        <v>9</v>
      </c>
      <c r="B208" s="23">
        <v>2757800</v>
      </c>
      <c r="C208" s="23">
        <v>2759354</v>
      </c>
      <c r="D208" s="23">
        <v>485579</v>
      </c>
      <c r="E208" s="23">
        <v>762557</v>
      </c>
      <c r="F208" s="23">
        <v>1035798</v>
      </c>
      <c r="G208" s="23"/>
    </row>
    <row r="209" spans="1:7" ht="13.5" thickBot="1" x14ac:dyDescent="0.25">
      <c r="A209" s="5" t="s">
        <v>10</v>
      </c>
      <c r="B209" s="23">
        <v>150000</v>
      </c>
      <c r="C209" s="23">
        <v>150000</v>
      </c>
      <c r="D209" s="23">
        <v>6959</v>
      </c>
      <c r="E209" s="23">
        <v>10669</v>
      </c>
      <c r="F209" s="23">
        <v>16856</v>
      </c>
      <c r="G209" s="23"/>
    </row>
    <row r="210" spans="1:7" ht="13.5" thickBot="1" x14ac:dyDescent="0.25">
      <c r="A210" s="4"/>
      <c r="B210" s="23"/>
      <c r="C210" s="23"/>
      <c r="D210" s="23"/>
      <c r="E210" s="23"/>
      <c r="F210" s="23"/>
      <c r="G210" s="23"/>
    </row>
    <row r="211" spans="1:7" ht="26.25" thickBot="1" x14ac:dyDescent="0.25">
      <c r="A211" s="17" t="s">
        <v>11</v>
      </c>
      <c r="B211" s="30">
        <f>+SUM(B212:B215)</f>
        <v>0</v>
      </c>
      <c r="C211" s="30">
        <f t="shared" ref="C211:G211" si="31">+SUM(C212:C215)</f>
        <v>73500</v>
      </c>
      <c r="D211" s="30">
        <f t="shared" si="31"/>
        <v>0</v>
      </c>
      <c r="E211" s="30">
        <f t="shared" si="31"/>
        <v>0</v>
      </c>
      <c r="F211" s="30">
        <f t="shared" si="31"/>
        <v>0</v>
      </c>
      <c r="G211" s="30">
        <f t="shared" si="31"/>
        <v>0</v>
      </c>
    </row>
    <row r="212" spans="1:7" ht="13.5" thickBot="1" x14ac:dyDescent="0.25">
      <c r="A212" s="4" t="s">
        <v>21</v>
      </c>
      <c r="B212" s="23"/>
      <c r="C212" s="23"/>
      <c r="D212" s="23"/>
      <c r="E212" s="23"/>
      <c r="F212" s="23"/>
      <c r="G212" s="23"/>
    </row>
    <row r="213" spans="1:7" ht="26.25" thickBot="1" x14ac:dyDescent="0.25">
      <c r="A213" s="4" t="s">
        <v>73</v>
      </c>
      <c r="B213" s="23"/>
      <c r="C213" s="23">
        <v>73500</v>
      </c>
      <c r="D213" s="23"/>
      <c r="E213" s="23"/>
      <c r="F213" s="23"/>
      <c r="G213" s="23"/>
    </row>
    <row r="214" spans="1:7" ht="13.5" thickBot="1" x14ac:dyDescent="0.25">
      <c r="A214" s="4" t="s">
        <v>12</v>
      </c>
      <c r="B214" s="23"/>
      <c r="C214" s="23"/>
      <c r="D214" s="23"/>
      <c r="E214" s="23"/>
      <c r="F214" s="23"/>
      <c r="G214" s="23"/>
    </row>
    <row r="215" spans="1:7" ht="13.5" thickBot="1" x14ac:dyDescent="0.25">
      <c r="A215" s="4"/>
      <c r="B215" s="23"/>
      <c r="C215" s="23"/>
      <c r="D215" s="23"/>
      <c r="E215" s="23"/>
      <c r="F215" s="23"/>
      <c r="G215" s="23"/>
    </row>
    <row r="216" spans="1:7" ht="13.5" thickBot="1" x14ac:dyDescent="0.25">
      <c r="A216" s="3" t="s">
        <v>13</v>
      </c>
      <c r="B216" s="26">
        <f>+B211+B205</f>
        <v>4713700</v>
      </c>
      <c r="C216" s="26">
        <f t="shared" ref="C216:G216" si="32">+C211+C205</f>
        <v>4811330</v>
      </c>
      <c r="D216" s="26">
        <f t="shared" si="32"/>
        <v>1035535</v>
      </c>
      <c r="E216" s="26">
        <f t="shared" si="32"/>
        <v>1915799</v>
      </c>
      <c r="F216" s="26">
        <f t="shared" si="32"/>
        <v>2749174</v>
      </c>
      <c r="G216" s="26">
        <f t="shared" si="32"/>
        <v>0</v>
      </c>
    </row>
    <row r="217" spans="1:7" ht="13.5" thickBot="1" x14ac:dyDescent="0.25">
      <c r="A217" s="4"/>
      <c r="B217" s="23"/>
      <c r="C217" s="23"/>
      <c r="D217" s="23"/>
      <c r="E217" s="23"/>
      <c r="F217" s="23"/>
      <c r="G217" s="23"/>
    </row>
    <row r="218" spans="1:7" ht="13.5" thickBot="1" x14ac:dyDescent="0.25">
      <c r="A218" s="4" t="s">
        <v>14</v>
      </c>
      <c r="B218" s="24">
        <v>103</v>
      </c>
      <c r="C218" s="24">
        <v>103</v>
      </c>
      <c r="D218" s="24">
        <v>91</v>
      </c>
      <c r="E218" s="24">
        <v>89</v>
      </c>
      <c r="F218" s="24">
        <v>89</v>
      </c>
      <c r="G218" s="24"/>
    </row>
    <row r="220" spans="1:7" ht="13.5" thickBot="1" x14ac:dyDescent="0.25"/>
    <row r="221" spans="1:7" ht="13.5" thickBot="1" x14ac:dyDescent="0.25">
      <c r="A221" s="51" t="s">
        <v>83</v>
      </c>
      <c r="B221" s="52"/>
      <c r="C221" s="52"/>
      <c r="D221" s="52"/>
      <c r="E221" s="52"/>
      <c r="F221" s="52"/>
      <c r="G221" s="53"/>
    </row>
    <row r="222" spans="1:7" ht="12.75" customHeight="1" x14ac:dyDescent="0.2">
      <c r="A222" s="15" t="s">
        <v>22</v>
      </c>
      <c r="B222" s="48" t="s">
        <v>77</v>
      </c>
      <c r="C222" s="45" t="s">
        <v>78</v>
      </c>
      <c r="D222" s="33" t="s">
        <v>4</v>
      </c>
      <c r="E222" s="33" t="s">
        <v>4</v>
      </c>
      <c r="F222" s="33" t="s">
        <v>4</v>
      </c>
      <c r="G222" s="33" t="s">
        <v>4</v>
      </c>
    </row>
    <row r="223" spans="1:7" x14ac:dyDescent="0.2">
      <c r="A223" s="15" t="s">
        <v>3</v>
      </c>
      <c r="B223" s="49"/>
      <c r="C223" s="46"/>
      <c r="D223" s="31" t="s">
        <v>5</v>
      </c>
      <c r="E223" s="31" t="s">
        <v>5</v>
      </c>
      <c r="F223" s="31" t="s">
        <v>5</v>
      </c>
      <c r="G223" s="31" t="s">
        <v>5</v>
      </c>
    </row>
    <row r="224" spans="1:7" ht="26.25" thickBot="1" x14ac:dyDescent="0.25">
      <c r="A224" s="2"/>
      <c r="B224" s="50"/>
      <c r="C224" s="47"/>
      <c r="D224" s="34" t="s">
        <v>79</v>
      </c>
      <c r="E224" s="32" t="s">
        <v>80</v>
      </c>
      <c r="F224" s="32" t="s">
        <v>81</v>
      </c>
      <c r="G224" s="32" t="s">
        <v>82</v>
      </c>
    </row>
    <row r="225" spans="1:7" ht="13.5" thickBot="1" x14ac:dyDescent="0.25">
      <c r="A225" s="25" t="s">
        <v>6</v>
      </c>
      <c r="B225" s="26">
        <f>+B227+B228+B229</f>
        <v>137285500</v>
      </c>
      <c r="C225" s="26">
        <f t="shared" ref="C225:D225" si="33">+C227+C228+C229</f>
        <v>146924647</v>
      </c>
      <c r="D225" s="26">
        <f t="shared" si="33"/>
        <v>32885690</v>
      </c>
      <c r="E225" s="26">
        <f t="shared" ref="E225:G225" si="34">+E227+E228+E229</f>
        <v>70181962</v>
      </c>
      <c r="F225" s="26">
        <f t="shared" si="34"/>
        <v>104090659</v>
      </c>
      <c r="G225" s="26">
        <f t="shared" si="34"/>
        <v>0</v>
      </c>
    </row>
    <row r="226" spans="1:7" ht="13.5" thickBot="1" x14ac:dyDescent="0.25">
      <c r="A226" s="27" t="s">
        <v>7</v>
      </c>
      <c r="B226" s="23"/>
      <c r="C226" s="23"/>
      <c r="D226" s="23"/>
      <c r="E226" s="23"/>
      <c r="F226" s="23"/>
      <c r="G226" s="23"/>
    </row>
    <row r="227" spans="1:7" ht="13.5" thickBot="1" x14ac:dyDescent="0.25">
      <c r="A227" s="28" t="s">
        <v>8</v>
      </c>
      <c r="B227" s="23">
        <f>+B12+B32+B51+B70+B89+B108+B127+B146+B169+B188+B207</f>
        <v>88817800</v>
      </c>
      <c r="C227" s="23">
        <f t="shared" ref="C227:D227" si="35">+C12+C32+C51+C70+C89+C108+C127+C146+C169+C188+C207</f>
        <v>91946633</v>
      </c>
      <c r="D227" s="23">
        <f t="shared" si="35"/>
        <v>23070412</v>
      </c>
      <c r="E227" s="23">
        <f t="shared" ref="E227:G227" si="36">+E12+E32+E51+E70+E89+E108+E127+E146+E169+E188+E207</f>
        <v>48912855</v>
      </c>
      <c r="F227" s="23">
        <f t="shared" si="36"/>
        <v>73052818</v>
      </c>
      <c r="G227" s="23">
        <f t="shared" si="36"/>
        <v>0</v>
      </c>
    </row>
    <row r="228" spans="1:7" ht="13.5" thickBot="1" x14ac:dyDescent="0.25">
      <c r="A228" s="28" t="s">
        <v>9</v>
      </c>
      <c r="B228" s="23">
        <f t="shared" ref="B228:D228" si="37">+B13+B33+B52+B71+B90+B109+B128+B147+B170+B189+B208</f>
        <v>44784000</v>
      </c>
      <c r="C228" s="23">
        <f t="shared" si="37"/>
        <v>48273498</v>
      </c>
      <c r="D228" s="23">
        <f t="shared" si="37"/>
        <v>9401738</v>
      </c>
      <c r="E228" s="23">
        <f t="shared" ref="E228:G228" si="38">+E13+E33+E52+E71+E90+E109+E128+E147+E170+E189+E208</f>
        <v>19279368</v>
      </c>
      <c r="F228" s="23">
        <f t="shared" si="38"/>
        <v>27221013</v>
      </c>
      <c r="G228" s="23">
        <f t="shared" si="38"/>
        <v>0</v>
      </c>
    </row>
    <row r="229" spans="1:7" ht="13.5" thickBot="1" x14ac:dyDescent="0.25">
      <c r="A229" s="28" t="s">
        <v>10</v>
      </c>
      <c r="B229" s="23">
        <f t="shared" ref="B229:D229" si="39">+B14+B34+B53+B72+B91+B110+B129+B148+B171+B190+B209</f>
        <v>3683700</v>
      </c>
      <c r="C229" s="23">
        <f t="shared" si="39"/>
        <v>6704516</v>
      </c>
      <c r="D229" s="23">
        <f t="shared" si="39"/>
        <v>413540</v>
      </c>
      <c r="E229" s="23">
        <f t="shared" ref="E229:G229" si="40">+E14+E34+E53+E72+E91+E110+E129+E148+E171+E190+E209</f>
        <v>1989739</v>
      </c>
      <c r="F229" s="23">
        <f t="shared" si="40"/>
        <v>3816828</v>
      </c>
      <c r="G229" s="23">
        <f t="shared" si="40"/>
        <v>0</v>
      </c>
    </row>
    <row r="230" spans="1:7" ht="13.5" thickBot="1" x14ac:dyDescent="0.25">
      <c r="A230" s="27"/>
      <c r="B230" s="23"/>
      <c r="C230" s="23"/>
      <c r="D230" s="23"/>
      <c r="E230" s="23"/>
      <c r="F230" s="23"/>
      <c r="G230" s="23"/>
    </row>
    <row r="231" spans="1:7" ht="26.25" customHeight="1" thickBot="1" x14ac:dyDescent="0.25">
      <c r="A231" s="29" t="s">
        <v>11</v>
      </c>
      <c r="B231" s="30">
        <f>+B16+B36+B55+B74+B93+B112+B131+B150+B173+B192+B211</f>
        <v>19858400</v>
      </c>
      <c r="C231" s="30">
        <f t="shared" ref="C231:G231" si="41">+C16+C36+C55+C74+C93+C112+C131+C150+C173+C192+C211</f>
        <v>18774367</v>
      </c>
      <c r="D231" s="30">
        <f t="shared" si="41"/>
        <v>4120662</v>
      </c>
      <c r="E231" s="30">
        <f t="shared" si="41"/>
        <v>8928041</v>
      </c>
      <c r="F231" s="30">
        <f t="shared" si="41"/>
        <v>13362848</v>
      </c>
      <c r="G231" s="30">
        <f t="shared" si="41"/>
        <v>0</v>
      </c>
    </row>
    <row r="232" spans="1:7" ht="13.5" thickBot="1" x14ac:dyDescent="0.25">
      <c r="A232" s="27"/>
      <c r="B232" s="23"/>
      <c r="C232" s="23"/>
      <c r="D232" s="23"/>
      <c r="E232" s="23"/>
      <c r="F232" s="23"/>
      <c r="G232" s="23"/>
    </row>
    <row r="233" spans="1:7" ht="13.5" thickBot="1" x14ac:dyDescent="0.25">
      <c r="A233" s="27"/>
      <c r="B233" s="23"/>
      <c r="C233" s="23"/>
      <c r="D233" s="23"/>
      <c r="E233" s="23"/>
      <c r="F233" s="23"/>
      <c r="G233" s="23"/>
    </row>
    <row r="234" spans="1:7" ht="13.5" thickBot="1" x14ac:dyDescent="0.25">
      <c r="A234" s="27"/>
      <c r="B234" s="23"/>
      <c r="C234" s="23"/>
      <c r="D234" s="23"/>
      <c r="E234" s="23"/>
      <c r="F234" s="23"/>
      <c r="G234" s="23"/>
    </row>
    <row r="235" spans="1:7" ht="13.5" thickBot="1" x14ac:dyDescent="0.25">
      <c r="A235" s="27"/>
      <c r="B235" s="23"/>
      <c r="C235" s="23"/>
      <c r="D235" s="23"/>
      <c r="E235" s="23"/>
      <c r="F235" s="23"/>
      <c r="G235" s="23"/>
    </row>
    <row r="236" spans="1:7" ht="13.5" thickBot="1" x14ac:dyDescent="0.25">
      <c r="A236" s="25" t="s">
        <v>13</v>
      </c>
      <c r="B236" s="26">
        <f>+B231+B225</f>
        <v>157143900</v>
      </c>
      <c r="C236" s="26">
        <f t="shared" ref="C236:G236" si="42">+C231+C225</f>
        <v>165699014</v>
      </c>
      <c r="D236" s="26">
        <f t="shared" si="42"/>
        <v>37006352</v>
      </c>
      <c r="E236" s="26">
        <f t="shared" si="42"/>
        <v>79110003</v>
      </c>
      <c r="F236" s="26">
        <f t="shared" si="42"/>
        <v>117453507</v>
      </c>
      <c r="G236" s="26">
        <f t="shared" si="42"/>
        <v>0</v>
      </c>
    </row>
    <row r="237" spans="1:7" ht="13.5" thickBot="1" x14ac:dyDescent="0.25">
      <c r="A237" s="27"/>
      <c r="B237" s="23"/>
      <c r="C237" s="23"/>
      <c r="D237" s="23"/>
      <c r="E237" s="23"/>
      <c r="F237" s="23"/>
      <c r="G237" s="23"/>
    </row>
    <row r="238" spans="1:7" ht="13.5" thickBot="1" x14ac:dyDescent="0.25">
      <c r="A238" s="27" t="s">
        <v>14</v>
      </c>
      <c r="B238" s="24">
        <f>+B218+B199+B180+B161+B138+B119+B100+B81+B62+B43+B24</f>
        <v>6471</v>
      </c>
      <c r="C238" s="24">
        <f t="shared" ref="C238:F238" si="43">+C218+C199+C180+C161+C138+C119+C100+C81+C62+C43+C24</f>
        <v>6489</v>
      </c>
      <c r="D238" s="24">
        <f t="shared" si="43"/>
        <v>6873</v>
      </c>
      <c r="E238" s="24">
        <f t="shared" si="43"/>
        <v>6898</v>
      </c>
      <c r="F238" s="24">
        <f t="shared" si="43"/>
        <v>6893</v>
      </c>
      <c r="G238" s="24">
        <f>+G218+G199+G180+G161+G138+G119+G100+G81+G62+G43+G24</f>
        <v>0</v>
      </c>
    </row>
    <row r="239" spans="1:7" ht="15.75" x14ac:dyDescent="0.2">
      <c r="A239" s="6"/>
    </row>
  </sheetData>
  <mergeCells count="39">
    <mergeCell ref="B164:B166"/>
    <mergeCell ref="B122:B124"/>
    <mergeCell ref="B222:B224"/>
    <mergeCell ref="B27:B29"/>
    <mergeCell ref="B46:B48"/>
    <mergeCell ref="B65:B67"/>
    <mergeCell ref="B84:B86"/>
    <mergeCell ref="B103:B105"/>
    <mergeCell ref="A140:G140"/>
    <mergeCell ref="C141:C143"/>
    <mergeCell ref="A201:G201"/>
    <mergeCell ref="C202:C204"/>
    <mergeCell ref="A163:G163"/>
    <mergeCell ref="C164:C166"/>
    <mergeCell ref="A182:G182"/>
    <mergeCell ref="C183:C185"/>
    <mergeCell ref="B141:B143"/>
    <mergeCell ref="A3:G3"/>
    <mergeCell ref="A4:G4"/>
    <mergeCell ref="A5:G5"/>
    <mergeCell ref="A6:E6"/>
    <mergeCell ref="C7:C9"/>
    <mergeCell ref="B7:B9"/>
    <mergeCell ref="A221:G221"/>
    <mergeCell ref="C222:C224"/>
    <mergeCell ref="A26:G26"/>
    <mergeCell ref="C27:C29"/>
    <mergeCell ref="A45:G45"/>
    <mergeCell ref="C46:C48"/>
    <mergeCell ref="A64:G64"/>
    <mergeCell ref="C65:C67"/>
    <mergeCell ref="A83:G83"/>
    <mergeCell ref="C84:C86"/>
    <mergeCell ref="A102:G102"/>
    <mergeCell ref="B183:B185"/>
    <mergeCell ref="B202:B204"/>
    <mergeCell ref="C103:C105"/>
    <mergeCell ref="A121:G121"/>
    <mergeCell ref="C122:C124"/>
  </mergeCells>
  <pageMargins left="0.70866141732283472" right="0.31496062992125984" top="0.74803149606299213" bottom="0.74803149606299213" header="0.31496062992125984" footer="0.31496062992125984"/>
  <pageSetup paperSize="9" scale="65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2017-10-24T07:14:34Z</cp:lastPrinted>
  <dcterms:created xsi:type="dcterms:W3CDTF">2016-04-01T09:51:31Z</dcterms:created>
  <dcterms:modified xsi:type="dcterms:W3CDTF">2017-10-24T07:14:38Z</dcterms:modified>
</cp:coreProperties>
</file>